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НиОТ\2025_СОТ\04. Договоры 2025\СО ТРМ\"/>
    </mc:Choice>
  </mc:AlternateContent>
  <bookViews>
    <workbookView xWindow="-120" yWindow="-120" windowWidth="29040" windowHeight="15840" tabRatio="876" firstSheet="7" activeTab="7"/>
  </bookViews>
  <sheets>
    <sheet name="Свод" sheetId="8" r:id="rId1"/>
    <sheet name="ВР" sheetId="9" r:id="rId2"/>
    <sheet name="ЛП" sheetId="13" r:id="rId3"/>
    <sheet name="ОР" sheetId="14" r:id="rId4"/>
    <sheet name="СМ" sheetId="15" r:id="rId5"/>
    <sheet name="ТМ" sheetId="16" r:id="rId6"/>
    <sheet name="ТВ" sheetId="17" r:id="rId7"/>
    <sheet name="ЯР" sheetId="18" r:id="rId8"/>
  </sheets>
  <definedNames>
    <definedName name="_xlnm.Print_Area" localSheetId="1">ВР!$A$1:$S$30</definedName>
    <definedName name="_xlnm.Print_Area" localSheetId="2">ЛП!$A$1:$S$30</definedName>
    <definedName name="_xlnm.Print_Area" localSheetId="3">ОР!$A$1:$S$31</definedName>
    <definedName name="_xlnm.Print_Area" localSheetId="0">Свод!$A$1:$S$30</definedName>
    <definedName name="_xlnm.Print_Area" localSheetId="4">СМ!$A$1:$S$32</definedName>
    <definedName name="_xlnm.Print_Area" localSheetId="6">ТВ!$A$1:$S$30</definedName>
    <definedName name="_xlnm.Print_Area" localSheetId="5">ТМ!$A$1:$S$31</definedName>
    <definedName name="_xlnm.Print_Area" localSheetId="7">ЯР!$A$1:$S$49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6" i="18" l="1"/>
  <c r="S25" i="18"/>
  <c r="S24" i="18"/>
  <c r="S23" i="18"/>
  <c r="S22" i="18"/>
  <c r="S21" i="18"/>
  <c r="S20" i="18"/>
  <c r="S19" i="18"/>
  <c r="S18" i="18"/>
  <c r="S17" i="18"/>
  <c r="S16" i="18"/>
  <c r="S15" i="18"/>
  <c r="S14" i="18"/>
  <c r="S13" i="18"/>
  <c r="S12" i="18"/>
  <c r="S11" i="18"/>
  <c r="S10" i="18"/>
  <c r="S9" i="18"/>
  <c r="S8" i="18"/>
  <c r="S7" i="18"/>
  <c r="S6" i="18"/>
  <c r="P26" i="18"/>
  <c r="P25" i="18"/>
  <c r="P24" i="18"/>
  <c r="P23" i="18"/>
  <c r="P22" i="18"/>
  <c r="P21" i="18"/>
  <c r="P20" i="18"/>
  <c r="P19" i="18"/>
  <c r="P18" i="18"/>
  <c r="P17" i="18"/>
  <c r="P16" i="18"/>
  <c r="P15" i="18"/>
  <c r="P14" i="18"/>
  <c r="P13" i="18"/>
  <c r="P12" i="18"/>
  <c r="P11" i="18"/>
  <c r="P10" i="18"/>
  <c r="P9" i="18"/>
  <c r="P8" i="18"/>
  <c r="P7" i="18"/>
  <c r="P6" i="18"/>
  <c r="J7" i="18" l="1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S29" i="18" l="1"/>
  <c r="P29" i="18" l="1"/>
  <c r="F7" i="18" l="1"/>
  <c r="G7" i="18" s="1"/>
  <c r="F8" i="18"/>
  <c r="G8" i="18" s="1"/>
  <c r="F9" i="18"/>
  <c r="G9" i="18" s="1"/>
  <c r="F10" i="18"/>
  <c r="G10" i="18" s="1"/>
  <c r="F11" i="18"/>
  <c r="G11" i="18" s="1"/>
  <c r="F12" i="18"/>
  <c r="G12" i="18" s="1"/>
  <c r="F13" i="18"/>
  <c r="G13" i="18" s="1"/>
  <c r="F14" i="18"/>
  <c r="G14" i="18" s="1"/>
  <c r="F15" i="18"/>
  <c r="G15" i="18" s="1"/>
  <c r="F16" i="18"/>
  <c r="G16" i="18" s="1"/>
  <c r="F17" i="18"/>
  <c r="G17" i="18" s="1"/>
  <c r="F18" i="18"/>
  <c r="G18" i="18" s="1"/>
  <c r="F19" i="18"/>
  <c r="G19" i="18" s="1"/>
  <c r="F20" i="18"/>
  <c r="G20" i="18" s="1"/>
  <c r="F21" i="18"/>
  <c r="G21" i="18" s="1"/>
  <c r="F22" i="18"/>
  <c r="G22" i="18" s="1"/>
  <c r="F23" i="18"/>
  <c r="G23" i="18" s="1"/>
  <c r="F24" i="18"/>
  <c r="G24" i="18" s="1"/>
  <c r="F25" i="18"/>
  <c r="G25" i="18" s="1"/>
  <c r="F26" i="18"/>
  <c r="G26" i="18" s="1"/>
  <c r="F6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Q27" i="18"/>
  <c r="N27" i="18"/>
  <c r="K27" i="18"/>
  <c r="H27" i="18"/>
  <c r="E27" i="18"/>
  <c r="G6" i="18" l="1"/>
  <c r="M6" i="18"/>
  <c r="M29" i="18" s="1"/>
  <c r="J6" i="18" l="1"/>
  <c r="J29" i="18" s="1"/>
  <c r="Q8" i="17" l="1"/>
  <c r="N8" i="17"/>
  <c r="K8" i="17"/>
  <c r="H8" i="17"/>
  <c r="E8" i="17"/>
  <c r="S7" i="17"/>
  <c r="P7" i="17"/>
  <c r="M7" i="17"/>
  <c r="J7" i="17"/>
  <c r="G7" i="17"/>
  <c r="S6" i="17"/>
  <c r="P6" i="17"/>
  <c r="M6" i="17"/>
  <c r="J6" i="17"/>
  <c r="G6" i="17"/>
  <c r="Q8" i="16"/>
  <c r="N8" i="16"/>
  <c r="K8" i="16"/>
  <c r="H8" i="16"/>
  <c r="E8" i="16"/>
  <c r="S7" i="16"/>
  <c r="P7" i="16"/>
  <c r="M7" i="16"/>
  <c r="J7" i="16"/>
  <c r="G7" i="16"/>
  <c r="S6" i="16"/>
  <c r="P6" i="16"/>
  <c r="M6" i="16"/>
  <c r="J6" i="16"/>
  <c r="G6" i="16"/>
  <c r="G8" i="16" s="1"/>
  <c r="G10" i="16" s="1"/>
  <c r="G9" i="16" s="1"/>
  <c r="Q8" i="15"/>
  <c r="N8" i="15"/>
  <c r="K8" i="15"/>
  <c r="H8" i="15"/>
  <c r="E8" i="15"/>
  <c r="S7" i="15"/>
  <c r="P7" i="15"/>
  <c r="M7" i="15"/>
  <c r="J7" i="15"/>
  <c r="G7" i="15"/>
  <c r="S6" i="15"/>
  <c r="P6" i="15"/>
  <c r="M6" i="15"/>
  <c r="J6" i="15"/>
  <c r="G6" i="15"/>
  <c r="Q8" i="14"/>
  <c r="N8" i="14"/>
  <c r="K8" i="14"/>
  <c r="H8" i="14"/>
  <c r="E8" i="14"/>
  <c r="S7" i="14"/>
  <c r="P7" i="14"/>
  <c r="M7" i="14"/>
  <c r="J7" i="14"/>
  <c r="G7" i="14"/>
  <c r="S6" i="14"/>
  <c r="P6" i="14"/>
  <c r="M6" i="14"/>
  <c r="J6" i="14"/>
  <c r="G6" i="14"/>
  <c r="Q8" i="13"/>
  <c r="N8" i="13"/>
  <c r="K8" i="13"/>
  <c r="H8" i="13"/>
  <c r="E8" i="13"/>
  <c r="S7" i="13"/>
  <c r="P7" i="13"/>
  <c r="M7" i="13"/>
  <c r="J7" i="13"/>
  <c r="G7" i="13"/>
  <c r="S6" i="13"/>
  <c r="P6" i="13"/>
  <c r="M6" i="13"/>
  <c r="J6" i="13"/>
  <c r="G6" i="13"/>
  <c r="H8" i="9"/>
  <c r="Q8" i="9"/>
  <c r="N8" i="9"/>
  <c r="K8" i="9"/>
  <c r="E8" i="9"/>
  <c r="S7" i="9"/>
  <c r="P7" i="9"/>
  <c r="M7" i="9"/>
  <c r="J7" i="9"/>
  <c r="G7" i="9"/>
  <c r="S6" i="9"/>
  <c r="P6" i="9"/>
  <c r="P8" i="9" s="1"/>
  <c r="P10" i="9" s="1"/>
  <c r="P9" i="9" s="1"/>
  <c r="M6" i="9"/>
  <c r="J6" i="9"/>
  <c r="G6" i="9"/>
  <c r="Q8" i="8"/>
  <c r="N8" i="8"/>
  <c r="K8" i="8"/>
  <c r="E8" i="8"/>
  <c r="P8" i="16" l="1"/>
  <c r="P10" i="16" s="1"/>
  <c r="P9" i="16" s="1"/>
  <c r="S28" i="18"/>
  <c r="S27" i="18" s="1"/>
  <c r="J28" i="18"/>
  <c r="J27" i="18" s="1"/>
  <c r="J8" i="17"/>
  <c r="J10" i="17" s="1"/>
  <c r="J9" i="17" s="1"/>
  <c r="S8" i="17"/>
  <c r="S10" i="17" s="1"/>
  <c r="S9" i="17" s="1"/>
  <c r="P8" i="17"/>
  <c r="P10" i="17" s="1"/>
  <c r="P9" i="17" s="1"/>
  <c r="M8" i="17"/>
  <c r="M10" i="17" s="1"/>
  <c r="M9" i="17" s="1"/>
  <c r="M8" i="16"/>
  <c r="M10" i="16" s="1"/>
  <c r="M9" i="16" s="1"/>
  <c r="J8" i="16"/>
  <c r="J10" i="16" s="1"/>
  <c r="J9" i="16" s="1"/>
  <c r="S8" i="16"/>
  <c r="S10" i="16" s="1"/>
  <c r="S9" i="16" s="1"/>
  <c r="P8" i="15"/>
  <c r="P10" i="15" s="1"/>
  <c r="P9" i="15" s="1"/>
  <c r="S8" i="15"/>
  <c r="S10" i="15" s="1"/>
  <c r="S9" i="15" s="1"/>
  <c r="J8" i="15"/>
  <c r="J10" i="15" s="1"/>
  <c r="J9" i="15" s="1"/>
  <c r="G8" i="15"/>
  <c r="G10" i="15" s="1"/>
  <c r="G9" i="15" s="1"/>
  <c r="S8" i="14"/>
  <c r="S10" i="14" s="1"/>
  <c r="S9" i="14" s="1"/>
  <c r="P8" i="14"/>
  <c r="P10" i="14" s="1"/>
  <c r="P9" i="14" s="1"/>
  <c r="J8" i="14"/>
  <c r="J10" i="14" s="1"/>
  <c r="J9" i="14" s="1"/>
  <c r="P8" i="13"/>
  <c r="P10" i="13" s="1"/>
  <c r="P9" i="13" s="1"/>
  <c r="J8" i="13"/>
  <c r="J10" i="13" s="1"/>
  <c r="J9" i="13" s="1"/>
  <c r="S8" i="13"/>
  <c r="S10" i="13" s="1"/>
  <c r="S9" i="13" s="1"/>
  <c r="S8" i="9"/>
  <c r="S10" i="9" s="1"/>
  <c r="S9" i="9" s="1"/>
  <c r="J8" i="9"/>
  <c r="J10" i="9" s="1"/>
  <c r="J9" i="9" s="1"/>
  <c r="M8" i="14"/>
  <c r="M10" i="14" s="1"/>
  <c r="M9" i="14" s="1"/>
  <c r="G8" i="14"/>
  <c r="G10" i="14" s="1"/>
  <c r="G9" i="14" s="1"/>
  <c r="M8" i="13"/>
  <c r="M10" i="13" s="1"/>
  <c r="M9" i="13" s="1"/>
  <c r="G8" i="13"/>
  <c r="G10" i="13" s="1"/>
  <c r="G9" i="13" s="1"/>
  <c r="G8" i="9"/>
  <c r="G10" i="9" s="1"/>
  <c r="G9" i="9" s="1"/>
  <c r="G8" i="17"/>
  <c r="G10" i="17" s="1"/>
  <c r="G9" i="17" s="1"/>
  <c r="M8" i="15"/>
  <c r="M10" i="15" s="1"/>
  <c r="M9" i="15" s="1"/>
  <c r="M8" i="9"/>
  <c r="M10" i="9" s="1"/>
  <c r="M9" i="9" s="1"/>
  <c r="S7" i="8"/>
  <c r="P7" i="8"/>
  <c r="M7" i="8"/>
  <c r="J7" i="8"/>
  <c r="G7" i="8"/>
  <c r="H8" i="8" l="1"/>
  <c r="S6" i="8"/>
  <c r="P6" i="8"/>
  <c r="M6" i="8"/>
  <c r="J6" i="8"/>
  <c r="J8" i="8" s="1"/>
  <c r="J10" i="8" s="1"/>
  <c r="J9" i="8" s="1"/>
  <c r="G6" i="8"/>
  <c r="G8" i="8" s="1"/>
  <c r="G10" i="8" l="1"/>
  <c r="G9" i="8" s="1"/>
  <c r="P8" i="8"/>
  <c r="P10" i="8" s="1"/>
  <c r="P9" i="8" s="1"/>
  <c r="M8" i="8"/>
  <c r="M10" i="8" s="1"/>
  <c r="M9" i="8" s="1"/>
  <c r="S8" i="8"/>
  <c r="S10" i="8" s="1"/>
  <c r="S9" i="8" s="1"/>
  <c r="M27" i="18"/>
  <c r="G27" i="18" s="1"/>
  <c r="G29" i="18" s="1"/>
  <c r="G28" i="18" s="1"/>
  <c r="P28" i="18" l="1"/>
  <c r="P27" i="18" s="1"/>
</calcChain>
</file>

<file path=xl/sharedStrings.xml><?xml version="1.0" encoding="utf-8"?>
<sst xmlns="http://schemas.openxmlformats.org/spreadsheetml/2006/main" count="430" uniqueCount="97">
  <si>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</si>
  <si>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</si>
  <si>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</si>
  <si>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</si>
  <si>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</si>
  <si>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</si>
  <si>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</si>
  <si>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</si>
  <si>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</si>
  <si>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</si>
  <si>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</si>
  <si>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</si>
  <si>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</si>
  <si>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</si>
  <si>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</si>
  <si>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3. В стоимости лота/заукпки материалов/оборудования включены доставка и все дополнительные расходы.</t>
  </si>
  <si>
    <t>ШТ</t>
  </si>
  <si>
    <t>Р.В. Солянин</t>
  </si>
  <si>
    <t xml:space="preserve">Руководитель дирекции по логистике и МТО  ПАО "Россети Центр"                                                                                                                             </t>
  </si>
  <si>
    <t>Приложение №2</t>
  </si>
  <si>
    <t>КП № 2 от 31.03.2023</t>
  </si>
  <si>
    <t>КП № 3 от 31.03.2023</t>
  </si>
  <si>
    <t>Шлем защитный Авакс-1</t>
  </si>
  <si>
    <t>Бронежилет Фагор 4 черный</t>
  </si>
  <si>
    <t>КП № 1 от 10.05.2023</t>
  </si>
  <si>
    <t xml:space="preserve">КП № 2 от </t>
  </si>
  <si>
    <t xml:space="preserve">КП № 3 от </t>
  </si>
  <si>
    <t>За расчетную стоимость лота принять стоимость КП №1 от 10.05.2023</t>
  </si>
  <si>
    <t>Составил:</t>
  </si>
  <si>
    <t>_____________________ М.В. Лепейко</t>
  </si>
  <si>
    <t>Проверил:</t>
  </si>
  <si>
    <t>Заместитель руководителя дирекции по логистике и МТО "ПАО "Россети Центр"</t>
  </si>
  <si>
    <t>_____________________ А.Ю. Бордунов</t>
  </si>
  <si>
    <t>______________________ Р.В. Солянин</t>
  </si>
  <si>
    <t>Расчет начальной максимальной цены лота (лот 401R - средства защиты и приспособления) от 11.05.2023 для нужд филиалов ПАО "Россети Центр"</t>
  </si>
  <si>
    <t>Расчет начальной максимальной цены лота (лот 401R - средства защиты и приспособления) от  11.05.2023 для нужд филиала "Воронежэнерго" ПАО "Россети Центр"</t>
  </si>
  <si>
    <t>Расчет начальной максимальной цены лота (лот 401R - средства защиты и приспособления) от  11.05.2023 для нужд филиала "Липецкэнерго" ПАО "Россети Центр"</t>
  </si>
  <si>
    <t>Расчет начальной максимальной цены лота (лот 401R - средства защиты и приспособления) от  11.05.2023 для нужд филиала "Орелэнерго" ПАО "Россети Центр"</t>
  </si>
  <si>
    <t>Расчет начальной максимальной цены лота (лот 401R - средства защиты и приспособления) от  11.05.2023 для нужд филиала "Смоленскэнерго"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</si>
  <si>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"Тамбовэнерго"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</si>
  <si>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"Тверьэнерго" ПАО "Россети Центр"</t>
  </si>
  <si>
    <t>Главный специалист дирекции по логистике и МТО ПАО "Россети Центр"</t>
  </si>
  <si>
    <t>Начальник управления логистики и материально-технического обеспечения филиала ПАО «Россети Центр» - «Ярэнерго»              ______________________А.В.Клушин</t>
  </si>
  <si>
    <t>____________________</t>
  </si>
  <si>
    <t>______________________А.В.Клушин</t>
  </si>
  <si>
    <t>усл.ед</t>
  </si>
  <si>
    <t>Специалист по ОТ и ТБ АО "ЯрЭСК"</t>
  </si>
  <si>
    <t>___________________ Е.О. Верещагина</t>
  </si>
  <si>
    <t>Начальник СОТ АО "ЯрЭСК"</t>
  </si>
  <si>
    <t>А.М. Суханов</t>
  </si>
  <si>
    <t>Приложение №1</t>
  </si>
  <si>
    <t>0002280279</t>
  </si>
  <si>
    <t>Костюм (куртка, полукомбинезон) для защиты от термических рисков электрической дуги с ypoвнем защиты до 12 кал/см2, общих производственныx загрязнений и механических воздействий (истирания) из термостоикой антиэлекростатической ткани Tepмол®220 MBO с маслонефтеводоотталкивающей отделкой, модель Т/л-2 ЭНЕРГO Рекорд 220</t>
  </si>
  <si>
    <t>Костюм (куртка, брюки) для защиты от терми еских рисков электрической дуги с ypoвнем защиты до 12 кал/см2, общих производственных загрязнений и механических воздействий (истирания) из термостойкой антиэлектростатической ткани Термол®220 MBO с маслонефтеводоотталкивающей отделкой, модель Т/л-2 ЭНЕРГО Рекорд 220</t>
  </si>
  <si>
    <t>Костюм (куртка с капюшоном, полукомбинезон) для защиты от термических рисков электрической дуги со значением падающей энергии (ЗЭТВ) до 55,0 кал/см2 (5 уровень защиты); общих производственных загрязнений и механических  воздеиствий (истирания); пониженных температур (1-2 класс защиты) дпя эксплуатации в I-II, III климатических поясах из термостойкой антиэлектростатической ткани Термол®220 MBO с маслонефтеводоотталкиваюoеи отделкой, модель Т/з-8Т ЭНЕРГО Рекорд 220</t>
  </si>
  <si>
    <t>Костюм (куртка с капюшоном, брюки) для защиты от термических рисков электрической дуги со значением падающей энергии (ЗЭТВ) до 55,0 кал/см2 (5 уровень защиты); общих производственных загрязнений и механических воздействий (истирания); пониженных температур (1-2 клacc защиты) дп я эксппуатaции в I—II, III климатических поясах из термостойкой антиэлектростатическои ткани Термол®220 MBO с маслонефтеводоотталкивающей отделкой, модель Т/з-8Т ЭНЕРГО Рекорд 220</t>
  </si>
  <si>
    <t>Костюм (куртка, полукомбинезон) для защиты от термических рисков электрической дуги с уровнем защиты до 22 кал/см2, общих производственных загрязнений и механических воздействий (истирания) из термостойкой антиэлектростатической ткани Термол®220 MBO с маслонефтеводоотталкивающей отделкой, модель Т/л—3 ЭКО ЭНЕРГО Рекорд 220</t>
  </si>
  <si>
    <t>Костюм (куртка, брюки) для защиты от термических рисков электрическои дуги с уровнем защиты до 22 кал/см2, общих производственных загрязнений и механических воздействий (истирания) из термостойкой антиэлектростатической ткани Термол®220 MBO с маслонефтеводоотталкивающей отделкой, модель Т/л- 3 ЭКО ЭНЕРГО Рекорд 220</t>
  </si>
  <si>
    <t>Куртка-накидка для защиты от термических рисков электрическом дуги (2 уровня защиты), общих производственных загрязнений и механических воздействий (истирания) из термостойкой антиэлектростатической ткани Термол®220 MBO с огнесгойкими свойствами и маслонефтеводоотталкивающей отделкой, с уровнем защиты до 18 кал/см2, модель KT-4 ЭНЕРГО Рекорд</t>
  </si>
  <si>
    <t>Костюм (куртка, брюки) для защиты от термических рисков электрической дуги с уровнем защиты до 12 кал/см2, вредных биологических факторов (клещей и кровососущих насекомых), общих производственных загрязнений и механических воздействий (истирания) из термостойких антиэлектростатических тканей Термол® с маслонефтеводоотталкивающей и инсектоакарицидной отделкой, модель Т/л-2 ПЭ, с сеткой наголовной, модель Т/с</t>
  </si>
  <si>
    <t>Костюм (куртка, брюки) для защиты от терических рисков электрической дуги с уровнем защиты до 22 кал/см2, вредных биологических факторов (клещей и кровососущих насекомых), общих производственных загрязнений и механических воздействий (истирания) из термостойких антиэлектростатических тканей Термол® с маслонефтеводоотталкивающей и инсектоакарицидной отделкой, модель Т/л-3 ЭКО ПЭ, с сеткой наголовной, модель Т/с</t>
  </si>
  <si>
    <t>Перчатки термостойкие трикотажные дпя защиты от термических рисков электрической души (применяемые в комплекте с одеждой специальной защитной от термических рисков электрической дуги), общих производственных загряэнений и механических воздействий (истирания) из термостойкой антиэлектростатической пряжи Термол® с огнестойкими свойствами из химических волокон, модель Т/п</t>
  </si>
  <si>
    <t>Перчатки термостойкие трикотажные утепленные для защиты от термических рисков электрической дуги (применяемые в комплекте с одеждой специальной защитной от термических рисков электрической дуги), общих производственных загряэнений и механических воздействий (истирания) из термостойкой антиэлектростатической пряжи Термол® с огнестойкими свойствами из химических волокон и пряжи трикотажной из шерстяных волокон, модель T/пу</t>
  </si>
  <si>
    <t>Подшлемник термостойкой для защиты от термических рисков электрической дуги (применяемый в комплекте с одеждой специальной защитной от термических рисков электрической дуги) из термостойкого антиэлектростатического трикотажного полотна Термол® 200 из смеси химических волокон, модель Т/ш-1</t>
  </si>
  <si>
    <t>Подшлемник термостойкой для защиты от термических рисков электрической дуги (применяемые в комплекте с одеждой специальной защитной от термических рисков электрической дуги) из термостойкого антиэлектростатического трикотажного полотна Термол® 200 из смеси химических волокон, модель :Т/ш-3</t>
  </si>
  <si>
    <t>Каска защитная СОМ3-55 ВИЗИОН® Termo RAPID арт.79716</t>
  </si>
  <si>
    <t>Щиток защитныи лицевой РОСОМЗ® с креппением на каске защитной, модель КБТ ВИЗИОН® ENERGO арт. 04197 для защиты от термических рисков электрической дуги, брызг расплавленного металла и горячих частиц, химические факторов, неионизирующего излучения и механических воздействий</t>
  </si>
  <si>
    <t>Средства индивидуальной защиты ног: обувь специальная кожаная мужская и женская для защиты от термических рисков электрической дуги (применяемая в комплекте с одеждой для защиты от термических рисков электрической дуги); от повышенных температур: контакта с нагретой поверхностью до +З00°С; от химических факторов: сырой нефти и нефтепродуктов легкой фракции, нефтяных масел и нефтепродуктов тяжелых фракций; от механических воздействий: ударов в носочной части энергией 200 Дж с внутренними поликарбонатными носками, от вибраций, от истирания, от скольжения по зажиренным и мокрым поверхностям (по бетону, в том числе по стали и льду с противоскользящими вставками), от общих производственных загрязнений, с термостойкой маслобензостойкой кислотощелочестойкой двухслойной подошвой (ПУ/нитрильная резина) литьевого метода крепления, в том числе с противоскользящими вставками из абразивного материала, сапоги, модель ЭЛ-20М</t>
  </si>
  <si>
    <t>СИЗ ног: обувь специальная кожаная мужская и женская для защиты от терм. рисков эл. дуги (применяемая в комплекте с одеждой для защиты от терм. рисков эл. дуги); от повышенных температур: контакта с нагретой поверхностью до +300°C; от пониженных температур с подкладкой из натурального меха для эксппуатации в I, ll,  lll и «Особом» климат. поясах; от хим. факторов: сырой нефти и нефтепродуктов легкой франции, нефтяных масел и нефтепродуктов тяжелых фракиий; от мех. воздействий: ударов в носочной части энергией 200Дж с внутренними поликарбонатными носками, от вибраций, от истирания, от скопьжения по зажиренным и мокрым поверхностям (по бетону, в том числе по стали и льду с противоскользящими вставками из абразивного материала), от ОПЗ, с термостойкой МБС KЩC двухслойной подошвой (ПУ/нитрильнвя резина) литьевого метода крепления, в том числе с противоскользящими вставками из абразивного материала: сапоги, модель ЭЗ-20Мн</t>
  </si>
  <si>
    <t>СИЗ ног: обувь специальная кожаная мужская и женская для защиты от термических рисков электрической дуги (применяемая в комплекте с одеждой для защиты от термических рисков электрической дуги); от повышенных температур: контакта с нагретой поверхностью до +300°C; от химических факторов: сырой нефти и нефтепродуктов легкой фракции, нефтяных масел и нефтепродуктов тяжелых фракций; от механических воздействий: ударов в носочной части энергией 200 Дж с внутренними поликарбонатными носками, от вибраций, от истирания, от скольжения по зажиренным и мокрым поверхностям (по бетону, в том числе по стали и льду с противоскользящими вставками из абразивного материала), от OП3, с термостойкой МБС КЩС двухслойной подошвой (ПУ/нитрильная резина) литьевого метода крепления, в том числе с противоскользящими вставками из абразивного материала: ботинки, модель ЭЛ-4М</t>
  </si>
  <si>
    <t>СИЗ ног: обувь специальная кожаная мужская и женская для защиты от термических рисков электрической дуги (применяемая в комплекте с одеждой для защиты от термических рисков электрической дуги); от повышенных температур: контакта с нагретой поверхностью до +З00°С; от пониженных температур с подкладкой из натурального меха или из искусственного шерстяного меха для эксплуатации в I, ll, III и «Особом» климатических поясах; от химических факторов: сырой нефти и нефтепродуктов легкой фракции, нефтяных масел и нефтепродуктов тяжелых фракций; от механических воздействий: ударов в носочной части энергией 200 Дж с внутренними поликарбонатными носками, от
вибраций, от истирания, от скольжения по зажиренным и мокрым поверхностям (по бетону, в том числе по стали и льду с противоскользящими вставками из абразивного материала), от OП3, с термостойкой МБС кислотощелочестойкой двухслойной подошвой (ПУ/резина) литьевого метода крепления, ботинки, мод.: ЭЗ-4Мн</t>
  </si>
  <si>
    <t>Костюм (куртка, полукомбинезон) для защиты от термических рисков электрической дуги с уровнем защиты до 9 кал/см2, общих производственных загрязнений и механических воздействий (истирания) из термостойкой антиэлектростатической ткани Термол®185 MBO с маслонефтеводоотталкивающей отделкой, модель Т/л-2 ЭНЕРГО Рекорд 185</t>
  </si>
  <si>
    <t>Костюм (куртка, брюки) для защиты от термических рисков электрической дуги с уровнем защиты до 9 кал/см2, общих производственных загрязнений и механических воздействий (истирания) из термостойкой антиэлектростатической ткани Термол®185 MBO с маслонефтеводоотталкивающей отделкой, модель Т/л- 2 ЭНЕРГО Рекорд 185</t>
  </si>
  <si>
    <t>Цена, руб. с НДС</t>
  </si>
  <si>
    <t>Сумма, руб. с НДС</t>
  </si>
  <si>
    <t>0002328807</t>
  </si>
  <si>
    <t>0002328810</t>
  </si>
  <si>
    <t>0002328703</t>
  </si>
  <si>
    <t>0002328690</t>
  </si>
  <si>
    <t>0002328745</t>
  </si>
  <si>
    <t>0002285277</t>
  </si>
  <si>
    <t>0002074218</t>
  </si>
  <si>
    <t>0002280544</t>
  </si>
  <si>
    <t>0002284839</t>
  </si>
  <si>
    <t>0002280335</t>
  </si>
  <si>
    <t>0002280336</t>
  </si>
  <si>
    <t>0002275273</t>
  </si>
  <si>
    <t>0002275309</t>
  </si>
  <si>
    <t>0002328775</t>
  </si>
  <si>
    <t>0002278352</t>
  </si>
  <si>
    <t>0002328811</t>
  </si>
  <si>
    <t>И.о. заместителя генерального директора по инвестиционной деятельности и капитальному строительству ПАО «Россети Центр»</t>
  </si>
  <si>
    <t>КП № 1 от 09.06.2025</t>
  </si>
  <si>
    <t>КП № 2 от 09.06.2025</t>
  </si>
  <si>
    <t>КП № 3 от 09.06.2025</t>
  </si>
  <si>
    <t>За расчетную стоимость лота принять стоимость КП №1 от 09.06.2025</t>
  </si>
  <si>
    <t>Расчет начальной максимальной цены лота (лот 401D - Поставка средств индивидуальной защиты от термических рисков электрической дуги, поражения наведенным напряжением) от  09.06.2025 для нужд АО "ЯрЭСК"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</si>
</sst>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/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2" borderId="0" xfId="0" applyFill="1" applyAlignment="1">
      <alignment vertical="center"/>
    </xf>
    <xf numFmtId="0" fontId="9" fillId="2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2" xfId="2" applyFont="1" applyFill="1" applyBorder="1" applyAlignment="1" applyProtection="1">
      <alignment vertical="center" wrapText="1"/>
      <protection hidden="1"/>
    </xf>
    <xf numFmtId="4" fontId="6" fillId="2" borderId="2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3">
    <cellStyle name="Обычный" xfId="0" builtinId="0"/>
    <cellStyle name="Обычный 12" xfId="1"/>
    <cellStyle name="Обычный_Формы ПЭП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90" zoomScaleNormal="100" zoomScaleSheetLayoutView="9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9" t="s">
        <v>19</v>
      </c>
      <c r="O1" s="90"/>
      <c r="P1" s="90"/>
      <c r="Q1" s="90"/>
      <c r="R1" s="90"/>
      <c r="S1" s="90"/>
      <c r="T1" s="8"/>
      <c r="U1" s="17"/>
    </row>
    <row r="2" spans="1:21" s="19" customFormat="1" ht="31.5" customHeight="1" x14ac:dyDescent="0.25">
      <c r="A2" s="91" t="s">
        <v>34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21" ht="13.5" customHeight="1" x14ac:dyDescent="0.25">
      <c r="B3" s="5"/>
      <c r="C3" s="6"/>
    </row>
    <row r="4" spans="1:21" s="29" customFormat="1" ht="49.5" customHeight="1" x14ac:dyDescent="0.25">
      <c r="A4" s="92" t="s">
        <v>2</v>
      </c>
      <c r="B4" s="93" t="s">
        <v>9</v>
      </c>
      <c r="C4" s="93" t="s">
        <v>0</v>
      </c>
      <c r="D4" s="93" t="s">
        <v>1</v>
      </c>
      <c r="E4" s="93" t="s">
        <v>11</v>
      </c>
      <c r="F4" s="93"/>
      <c r="G4" s="93"/>
      <c r="H4" s="79" t="s">
        <v>7</v>
      </c>
      <c r="I4" s="80"/>
      <c r="J4" s="81"/>
      <c r="K4" s="79" t="s">
        <v>24</v>
      </c>
      <c r="L4" s="80"/>
      <c r="M4" s="81"/>
      <c r="N4" s="79" t="s">
        <v>20</v>
      </c>
      <c r="O4" s="80"/>
      <c r="P4" s="81"/>
      <c r="Q4" s="79" t="s">
        <v>21</v>
      </c>
      <c r="R4" s="80"/>
      <c r="S4" s="81"/>
    </row>
    <row r="5" spans="1:21" s="30" customFormat="1" ht="45.75" customHeight="1" x14ac:dyDescent="0.25">
      <c r="A5" s="92"/>
      <c r="B5" s="93"/>
      <c r="C5" s="93"/>
      <c r="D5" s="93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30.75" customHeight="1" x14ac:dyDescent="0.25">
      <c r="A6" s="38">
        <v>1</v>
      </c>
      <c r="B6" s="31"/>
      <c r="C6" s="32" t="s">
        <v>22</v>
      </c>
      <c r="D6" s="38" t="s">
        <v>16</v>
      </c>
      <c r="E6" s="25">
        <v>254</v>
      </c>
      <c r="F6" s="26">
        <v>8510</v>
      </c>
      <c r="G6" s="26">
        <f>F6*E6</f>
        <v>2161540</v>
      </c>
      <c r="H6" s="25"/>
      <c r="I6" s="25"/>
      <c r="J6" s="25">
        <f t="shared" ref="J6:J7" si="0">I6*H6</f>
        <v>0</v>
      </c>
      <c r="K6" s="25">
        <v>254</v>
      </c>
      <c r="L6" s="26">
        <v>8510</v>
      </c>
      <c r="M6" s="26">
        <f t="shared" ref="M6:M7" si="1">L6*K6</f>
        <v>2161540</v>
      </c>
      <c r="N6" s="25"/>
      <c r="O6" s="26"/>
      <c r="P6" s="26">
        <f t="shared" ref="P6:P7" si="2">O6*N6</f>
        <v>0</v>
      </c>
      <c r="Q6" s="25"/>
      <c r="R6" s="26"/>
      <c r="S6" s="26">
        <f t="shared" ref="S6:S7" si="3">R6*Q6</f>
        <v>0</v>
      </c>
    </row>
    <row r="7" spans="1:21" s="30" customFormat="1" ht="30.75" customHeight="1" x14ac:dyDescent="0.25">
      <c r="A7" s="41">
        <v>2</v>
      </c>
      <c r="B7" s="42"/>
      <c r="C7" s="32" t="s">
        <v>23</v>
      </c>
      <c r="D7" s="38" t="s">
        <v>16</v>
      </c>
      <c r="E7" s="25">
        <v>254</v>
      </c>
      <c r="F7" s="26">
        <v>57892</v>
      </c>
      <c r="G7" s="26">
        <f t="shared" ref="G7" si="4">F7*E7</f>
        <v>14704568</v>
      </c>
      <c r="H7" s="25"/>
      <c r="I7" s="25"/>
      <c r="J7" s="43">
        <f t="shared" si="0"/>
        <v>0</v>
      </c>
      <c r="K7" s="25">
        <v>254</v>
      </c>
      <c r="L7" s="26">
        <v>57892</v>
      </c>
      <c r="M7" s="44">
        <f t="shared" si="1"/>
        <v>14704568</v>
      </c>
      <c r="N7" s="25"/>
      <c r="O7" s="26"/>
      <c r="P7" s="44">
        <f t="shared" si="2"/>
        <v>0</v>
      </c>
      <c r="Q7" s="25"/>
      <c r="R7" s="26"/>
      <c r="S7" s="26">
        <f t="shared" si="3"/>
        <v>0</v>
      </c>
    </row>
    <row r="8" spans="1:21" s="33" customFormat="1" ht="14.25" x14ac:dyDescent="0.25">
      <c r="A8" s="82" t="s">
        <v>12</v>
      </c>
      <c r="B8" s="83"/>
      <c r="C8" s="84"/>
      <c r="D8" s="20"/>
      <c r="E8" s="21">
        <f>SUM(E6:E7)</f>
        <v>508</v>
      </c>
      <c r="F8" s="21"/>
      <c r="G8" s="46">
        <f>SUM(G6:G7)</f>
        <v>16866108</v>
      </c>
      <c r="H8" s="21">
        <f>SUM(H6:H6)</f>
        <v>0</v>
      </c>
      <c r="I8" s="21"/>
      <c r="J8" s="21">
        <f>SUM(J6:J6)</f>
        <v>0</v>
      </c>
      <c r="K8" s="46">
        <f>SUM(K6:K7)</f>
        <v>508</v>
      </c>
      <c r="L8" s="21"/>
      <c r="M8" s="46">
        <f>SUM(M6:M7)</f>
        <v>16866108</v>
      </c>
      <c r="N8" s="46">
        <f>SUM(N6:N7)</f>
        <v>0</v>
      </c>
      <c r="O8" s="21"/>
      <c r="P8" s="46">
        <f>SUM(P6:P7)</f>
        <v>0</v>
      </c>
      <c r="Q8" s="46">
        <f>SUM(Q6:Q7)</f>
        <v>0</v>
      </c>
      <c r="R8" s="21"/>
      <c r="S8" s="46">
        <f>SUM(S6:S7)</f>
        <v>0</v>
      </c>
    </row>
    <row r="9" spans="1:21" s="35" customFormat="1" x14ac:dyDescent="0.25">
      <c r="A9" s="82" t="s">
        <v>13</v>
      </c>
      <c r="B9" s="83"/>
      <c r="C9" s="84"/>
      <c r="D9" s="34"/>
      <c r="E9" s="34"/>
      <c r="F9" s="34"/>
      <c r="G9" s="34">
        <f>G10/1.2*0.2</f>
        <v>3373221.6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3373221.6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2" t="s">
        <v>3</v>
      </c>
      <c r="B10" s="83"/>
      <c r="C10" s="84"/>
      <c r="D10" s="22"/>
      <c r="E10" s="22"/>
      <c r="F10" s="22"/>
      <c r="G10" s="22">
        <f>G8*1.2</f>
        <v>20239329.599999998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20239329.599999998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5" t="s">
        <v>8</v>
      </c>
      <c r="C12" s="85"/>
      <c r="D12" s="85"/>
      <c r="E12" s="85"/>
      <c r="F12" s="85"/>
      <c r="G12" s="85"/>
      <c r="H12" s="85"/>
      <c r="I12" s="85"/>
      <c r="J12" s="85"/>
      <c r="K12" s="37"/>
      <c r="L12" s="37"/>
      <c r="M12" s="37"/>
      <c r="N12" s="8"/>
      <c r="O12" s="8"/>
      <c r="P12" s="8"/>
      <c r="Q12" s="8"/>
    </row>
    <row r="13" spans="1:21" x14ac:dyDescent="0.25">
      <c r="B13" s="24" t="s">
        <v>27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8"/>
      <c r="O13" s="8"/>
      <c r="P13" s="8"/>
      <c r="Q13" s="8"/>
    </row>
    <row r="14" spans="1:21" x14ac:dyDescent="0.25">
      <c r="B14" s="86" t="s">
        <v>14</v>
      </c>
      <c r="C14" s="86"/>
      <c r="D14" s="86"/>
      <c r="E14" s="86"/>
      <c r="F14" s="86"/>
      <c r="G14" s="86"/>
      <c r="H14" s="86"/>
      <c r="I14" s="86"/>
      <c r="J14" s="86"/>
      <c r="K14" s="36"/>
      <c r="L14" s="36"/>
      <c r="M14" s="36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87" t="s">
        <v>28</v>
      </c>
      <c r="C17" s="87"/>
      <c r="D17" s="87"/>
      <c r="E17" s="87"/>
      <c r="F17" s="87"/>
      <c r="G17" s="87"/>
      <c r="N17" s="8"/>
      <c r="O17" s="8"/>
      <c r="P17" s="8"/>
      <c r="Q17" s="8"/>
    </row>
    <row r="18" spans="1:21" ht="15.75" customHeight="1" x14ac:dyDescent="0.25">
      <c r="C18" s="1"/>
      <c r="E18" s="13"/>
      <c r="F18" s="13"/>
      <c r="G18" s="1"/>
      <c r="N18" s="8"/>
      <c r="O18" s="8"/>
      <c r="P18" s="8"/>
      <c r="Q18" s="8"/>
    </row>
    <row r="19" spans="1:21" ht="15.75" customHeight="1" x14ac:dyDescent="0.25">
      <c r="B19" s="88" t="s">
        <v>41</v>
      </c>
      <c r="C19" s="88"/>
      <c r="D19" s="88"/>
      <c r="E19" s="88"/>
      <c r="F19" s="88"/>
      <c r="G19" s="88"/>
      <c r="L19" s="1" t="s">
        <v>29</v>
      </c>
      <c r="N19" s="8"/>
      <c r="O19" s="8"/>
      <c r="P19" s="8"/>
      <c r="Q19" s="8"/>
    </row>
    <row r="20" spans="1:21" ht="15.75" customHeight="1" x14ac:dyDescent="0.25">
      <c r="E20" s="2"/>
      <c r="G20" s="1"/>
      <c r="N20" s="8"/>
      <c r="O20" s="8"/>
      <c r="P20" s="8"/>
      <c r="Q20" s="8"/>
    </row>
    <row r="21" spans="1:21" ht="15.75" customHeight="1" x14ac:dyDescent="0.25">
      <c r="B21" s="5" t="s">
        <v>30</v>
      </c>
      <c r="E21" s="2"/>
      <c r="G21" s="1"/>
      <c r="N21" s="8"/>
      <c r="O21" s="8"/>
      <c r="P21" s="8"/>
      <c r="Q21" s="8"/>
    </row>
    <row r="22" spans="1:21" ht="15.75" customHeight="1" x14ac:dyDescent="0.25">
      <c r="E22" s="2"/>
      <c r="G22" s="1"/>
      <c r="N22" s="8"/>
      <c r="O22" s="8"/>
      <c r="P22" s="8"/>
      <c r="Q22" s="8"/>
    </row>
    <row r="23" spans="1:21" ht="15.75" customHeight="1" x14ac:dyDescent="0.25">
      <c r="B23" s="1" t="s">
        <v>31</v>
      </c>
      <c r="E23" s="2"/>
      <c r="G23" s="1"/>
      <c r="L23" s="1" t="s">
        <v>32</v>
      </c>
      <c r="N23" s="8"/>
      <c r="O23" s="8"/>
      <c r="P23" s="8"/>
      <c r="Q23" s="8"/>
    </row>
    <row r="24" spans="1:21" s="7" customFormat="1" ht="24.75" customHeight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9"/>
      <c r="S24" s="9"/>
    </row>
    <row r="25" spans="1:21" s="7" customFormat="1" ht="24.7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9" customFormat="1" ht="42" customHeight="1" x14ac:dyDescent="0.25">
      <c r="A27" s="18"/>
      <c r="B27" s="78" t="s">
        <v>18</v>
      </c>
      <c r="C27" s="78"/>
      <c r="D27" s="78"/>
      <c r="E27" s="78"/>
      <c r="F27" s="78"/>
      <c r="G27" s="78"/>
      <c r="H27" s="78"/>
      <c r="I27" s="57"/>
      <c r="J27" s="57"/>
      <c r="K27" s="57"/>
      <c r="L27" s="58" t="s">
        <v>33</v>
      </c>
      <c r="M27" s="57"/>
      <c r="N27" s="57"/>
      <c r="O27" s="27"/>
      <c r="P27" s="27"/>
      <c r="Q27" s="27"/>
      <c r="R27" s="27"/>
      <c r="S27" s="27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19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7:H27"/>
    <mergeCell ref="Q4:S4"/>
    <mergeCell ref="A8:C8"/>
    <mergeCell ref="A9:C9"/>
    <mergeCell ref="A10:C10"/>
    <mergeCell ref="B12:J12"/>
    <mergeCell ref="B14:J14"/>
    <mergeCell ref="B17:G17"/>
    <mergeCell ref="B19:G19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9" t="s">
        <v>19</v>
      </c>
      <c r="O1" s="90"/>
      <c r="P1" s="90"/>
      <c r="Q1" s="90"/>
      <c r="R1" s="90"/>
      <c r="S1" s="90"/>
      <c r="T1" s="8"/>
      <c r="U1" s="17"/>
    </row>
    <row r="2" spans="1:21" s="19" customFormat="1" ht="31.5" customHeight="1" x14ac:dyDescent="0.25">
      <c r="A2" s="91" t="s">
        <v>35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21" ht="13.5" customHeight="1" x14ac:dyDescent="0.25">
      <c r="B3" s="5"/>
      <c r="C3" s="6"/>
    </row>
    <row r="4" spans="1:21" s="29" customFormat="1" ht="49.5" customHeight="1" x14ac:dyDescent="0.25">
      <c r="A4" s="92" t="s">
        <v>2</v>
      </c>
      <c r="B4" s="93" t="s">
        <v>9</v>
      </c>
      <c r="C4" s="93" t="s">
        <v>0</v>
      </c>
      <c r="D4" s="93" t="s">
        <v>1</v>
      </c>
      <c r="E4" s="93" t="s">
        <v>11</v>
      </c>
      <c r="F4" s="93"/>
      <c r="G4" s="93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92"/>
      <c r="B5" s="93"/>
      <c r="C5" s="93"/>
      <c r="D5" s="93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45" t="s">
        <v>16</v>
      </c>
      <c r="E6" s="48">
        <v>140</v>
      </c>
      <c r="F6" s="49">
        <v>8510</v>
      </c>
      <c r="G6" s="49">
        <f t="shared" ref="G6:G7" si="0">F6*E6</f>
        <v>1191400</v>
      </c>
      <c r="H6" s="48"/>
      <c r="I6" s="48"/>
      <c r="J6" s="50">
        <f t="shared" ref="J6:J7" si="1">I6*H6</f>
        <v>0</v>
      </c>
      <c r="K6" s="48">
        <v>140</v>
      </c>
      <c r="L6" s="49">
        <v>8510</v>
      </c>
      <c r="M6" s="51">
        <f t="shared" ref="M6:M7" si="2">L6*K6</f>
        <v>1191400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45" t="s">
        <v>16</v>
      </c>
      <c r="E7" s="48">
        <v>140</v>
      </c>
      <c r="F7" s="49">
        <v>57892</v>
      </c>
      <c r="G7" s="49">
        <f t="shared" si="0"/>
        <v>8104880</v>
      </c>
      <c r="H7" s="48"/>
      <c r="I7" s="48"/>
      <c r="J7" s="50">
        <f t="shared" si="1"/>
        <v>0</v>
      </c>
      <c r="K7" s="48">
        <v>140</v>
      </c>
      <c r="L7" s="49">
        <v>57892</v>
      </c>
      <c r="M7" s="51">
        <f t="shared" si="2"/>
        <v>8104880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2" t="s">
        <v>12</v>
      </c>
      <c r="B8" s="83"/>
      <c r="C8" s="84"/>
      <c r="D8" s="20"/>
      <c r="E8" s="46">
        <f>SUM(E6:E7)</f>
        <v>280</v>
      </c>
      <c r="F8" s="46"/>
      <c r="G8" s="46">
        <f>SUM(G6:G7)</f>
        <v>9296280</v>
      </c>
      <c r="H8" s="46">
        <f>SUM(H6:H7)</f>
        <v>0</v>
      </c>
      <c r="I8" s="46"/>
      <c r="J8" s="46">
        <f>SUM(J6:J7)</f>
        <v>0</v>
      </c>
      <c r="K8" s="46">
        <f>SUM(K6:K7)</f>
        <v>280</v>
      </c>
      <c r="L8" s="46"/>
      <c r="M8" s="46">
        <f>SUM(M6:M7)</f>
        <v>9296280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2" t="s">
        <v>13</v>
      </c>
      <c r="B9" s="83"/>
      <c r="C9" s="84"/>
      <c r="D9" s="34"/>
      <c r="E9" s="34"/>
      <c r="F9" s="34"/>
      <c r="G9" s="34">
        <f>G10/1.2*0.2</f>
        <v>1859256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1859256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2" t="s">
        <v>3</v>
      </c>
      <c r="B10" s="83"/>
      <c r="C10" s="84"/>
      <c r="D10" s="22"/>
      <c r="E10" s="22"/>
      <c r="F10" s="22"/>
      <c r="G10" s="22">
        <f>G8*1.2</f>
        <v>11155536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11155536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5" t="s">
        <v>8</v>
      </c>
      <c r="C12" s="85"/>
      <c r="D12" s="85"/>
      <c r="E12" s="85"/>
      <c r="F12" s="85"/>
      <c r="G12" s="85"/>
      <c r="H12" s="85"/>
      <c r="I12" s="85"/>
      <c r="J12" s="85"/>
      <c r="K12" s="40"/>
      <c r="L12" s="40"/>
      <c r="M12" s="40"/>
      <c r="N12" s="8"/>
      <c r="O12" s="8"/>
      <c r="P12" s="8"/>
      <c r="Q12" s="8"/>
    </row>
    <row r="13" spans="1:21" x14ac:dyDescent="0.25">
      <c r="B13" s="24" t="s">
        <v>27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8"/>
      <c r="O13" s="8"/>
      <c r="P13" s="8"/>
      <c r="Q13" s="8"/>
    </row>
    <row r="14" spans="1:21" x14ac:dyDescent="0.25">
      <c r="B14" s="86" t="s">
        <v>14</v>
      </c>
      <c r="C14" s="86"/>
      <c r="D14" s="86"/>
      <c r="E14" s="86"/>
      <c r="F14" s="86"/>
      <c r="G14" s="86"/>
      <c r="H14" s="86"/>
      <c r="I14" s="86"/>
      <c r="J14" s="86"/>
      <c r="K14" s="39"/>
      <c r="L14" s="39"/>
      <c r="M14" s="39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87" t="s">
        <v>28</v>
      </c>
      <c r="C17" s="87"/>
      <c r="D17" s="87"/>
      <c r="E17" s="87"/>
      <c r="F17" s="87"/>
      <c r="G17" s="87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88" t="s">
        <v>41</v>
      </c>
      <c r="C19" s="88"/>
      <c r="D19" s="88"/>
      <c r="E19" s="88"/>
      <c r="F19" s="88"/>
      <c r="G19" s="88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78" t="s">
        <v>18</v>
      </c>
      <c r="C27" s="78"/>
      <c r="D27" s="78"/>
      <c r="E27" s="78"/>
      <c r="F27" s="78"/>
      <c r="G27" s="78"/>
      <c r="H27" s="78"/>
      <c r="I27" s="28"/>
      <c r="J27" s="28"/>
      <c r="K27" s="28"/>
      <c r="L27" s="28"/>
      <c r="M27" s="28"/>
      <c r="N27" s="28"/>
      <c r="O27" s="27"/>
      <c r="P27" s="27"/>
      <c r="Q27" s="78" t="s">
        <v>17</v>
      </c>
      <c r="R27" s="78"/>
      <c r="S27" s="78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9" t="s">
        <v>19</v>
      </c>
      <c r="O1" s="90"/>
      <c r="P1" s="90"/>
      <c r="Q1" s="90"/>
      <c r="R1" s="90"/>
      <c r="S1" s="90"/>
      <c r="T1" s="8"/>
      <c r="U1" s="17"/>
    </row>
    <row r="2" spans="1:21" s="19" customFormat="1" ht="31.5" customHeight="1" x14ac:dyDescent="0.25">
      <c r="A2" s="91" t="s">
        <v>36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21" ht="13.5" customHeight="1" x14ac:dyDescent="0.25">
      <c r="B3" s="5"/>
      <c r="C3" s="6"/>
    </row>
    <row r="4" spans="1:21" s="29" customFormat="1" ht="49.5" customHeight="1" x14ac:dyDescent="0.25">
      <c r="A4" s="92" t="s">
        <v>2</v>
      </c>
      <c r="B4" s="93" t="s">
        <v>9</v>
      </c>
      <c r="C4" s="93" t="s">
        <v>0</v>
      </c>
      <c r="D4" s="93" t="s">
        <v>1</v>
      </c>
      <c r="E4" s="93" t="s">
        <v>11</v>
      </c>
      <c r="F4" s="93"/>
      <c r="G4" s="93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92"/>
      <c r="B5" s="93"/>
      <c r="C5" s="93"/>
      <c r="D5" s="93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36</v>
      </c>
      <c r="F6" s="49">
        <v>8510</v>
      </c>
      <c r="G6" s="49">
        <f t="shared" ref="G6:G7" si="0">F6*E6</f>
        <v>306360</v>
      </c>
      <c r="H6" s="48"/>
      <c r="I6" s="48"/>
      <c r="J6" s="50">
        <f t="shared" ref="J6:J7" si="1">I6*H6</f>
        <v>0</v>
      </c>
      <c r="K6" s="48">
        <v>36</v>
      </c>
      <c r="L6" s="49">
        <v>8510</v>
      </c>
      <c r="M6" s="51">
        <f t="shared" ref="M6:M7" si="2">L6*K6</f>
        <v>306360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36</v>
      </c>
      <c r="F7" s="49">
        <v>57892</v>
      </c>
      <c r="G7" s="49">
        <f t="shared" si="0"/>
        <v>2084112</v>
      </c>
      <c r="H7" s="48"/>
      <c r="I7" s="48"/>
      <c r="J7" s="50">
        <f t="shared" si="1"/>
        <v>0</v>
      </c>
      <c r="K7" s="48">
        <v>36</v>
      </c>
      <c r="L7" s="49">
        <v>57892</v>
      </c>
      <c r="M7" s="51">
        <f t="shared" si="2"/>
        <v>2084112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2" t="s">
        <v>12</v>
      </c>
      <c r="B8" s="83"/>
      <c r="C8" s="84"/>
      <c r="D8" s="20"/>
      <c r="E8" s="46">
        <f>SUM(E6:E7)</f>
        <v>72</v>
      </c>
      <c r="F8" s="46"/>
      <c r="G8" s="46">
        <f>SUM(G6:G7)</f>
        <v>2390472</v>
      </c>
      <c r="H8" s="46">
        <f>SUM(H6:H7)</f>
        <v>0</v>
      </c>
      <c r="I8" s="46"/>
      <c r="J8" s="46">
        <f>SUM(J6:J7)</f>
        <v>0</v>
      </c>
      <c r="K8" s="46">
        <f>SUM(K6:K7)</f>
        <v>72</v>
      </c>
      <c r="L8" s="46"/>
      <c r="M8" s="46">
        <f>SUM(M6:M7)</f>
        <v>2390472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2" t="s">
        <v>13</v>
      </c>
      <c r="B9" s="83"/>
      <c r="C9" s="84"/>
      <c r="D9" s="34"/>
      <c r="E9" s="34"/>
      <c r="F9" s="34"/>
      <c r="G9" s="34">
        <f>G10/1.2*0.2</f>
        <v>478094.4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478094.4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2" t="s">
        <v>3</v>
      </c>
      <c r="B10" s="83"/>
      <c r="C10" s="84"/>
      <c r="D10" s="22"/>
      <c r="E10" s="22"/>
      <c r="F10" s="22"/>
      <c r="G10" s="22">
        <f>G8*1.2</f>
        <v>2868566.4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2868566.4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5" t="s">
        <v>8</v>
      </c>
      <c r="C12" s="85"/>
      <c r="D12" s="85"/>
      <c r="E12" s="85"/>
      <c r="F12" s="85"/>
      <c r="G12" s="85"/>
      <c r="H12" s="85"/>
      <c r="I12" s="85"/>
      <c r="J12" s="85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6" t="s">
        <v>14</v>
      </c>
      <c r="C14" s="86"/>
      <c r="D14" s="86"/>
      <c r="E14" s="86"/>
      <c r="F14" s="86"/>
      <c r="G14" s="86"/>
      <c r="H14" s="86"/>
      <c r="I14" s="86"/>
      <c r="J14" s="86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87" t="s">
        <v>28</v>
      </c>
      <c r="C17" s="87"/>
      <c r="D17" s="87"/>
      <c r="E17" s="87"/>
      <c r="F17" s="87"/>
      <c r="G17" s="87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88" t="s">
        <v>41</v>
      </c>
      <c r="C19" s="88"/>
      <c r="D19" s="88"/>
      <c r="E19" s="88"/>
      <c r="F19" s="88"/>
      <c r="G19" s="88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ht="24.75" customHeigh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ht="24.75" customHeigh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78" t="s">
        <v>18</v>
      </c>
      <c r="C27" s="78"/>
      <c r="D27" s="78"/>
      <c r="E27" s="78"/>
      <c r="F27" s="78"/>
      <c r="G27" s="78"/>
      <c r="H27" s="78"/>
      <c r="I27" s="28"/>
      <c r="J27" s="28"/>
      <c r="K27" s="28"/>
      <c r="L27" s="28"/>
      <c r="M27" s="28"/>
      <c r="N27" s="28"/>
      <c r="O27" s="27"/>
      <c r="P27" s="27"/>
      <c r="Q27" s="78" t="s">
        <v>17</v>
      </c>
      <c r="R27" s="78"/>
      <c r="S27" s="78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9" t="s">
        <v>19</v>
      </c>
      <c r="O1" s="90"/>
      <c r="P1" s="90"/>
      <c r="Q1" s="90"/>
      <c r="R1" s="90"/>
      <c r="S1" s="90"/>
      <c r="T1" s="8"/>
      <c r="U1" s="17"/>
    </row>
    <row r="2" spans="1:21" s="19" customFormat="1" ht="31.5" customHeight="1" x14ac:dyDescent="0.25">
      <c r="A2" s="91" t="s">
        <v>37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21" ht="13.5" customHeight="1" x14ac:dyDescent="0.25">
      <c r="B3" s="5"/>
      <c r="C3" s="6"/>
    </row>
    <row r="4" spans="1:21" s="29" customFormat="1" ht="49.5" customHeight="1" x14ac:dyDescent="0.25">
      <c r="A4" s="92" t="s">
        <v>2</v>
      </c>
      <c r="B4" s="93" t="s">
        <v>9</v>
      </c>
      <c r="C4" s="93" t="s">
        <v>0</v>
      </c>
      <c r="D4" s="93" t="s">
        <v>1</v>
      </c>
      <c r="E4" s="93" t="s">
        <v>11</v>
      </c>
      <c r="F4" s="93"/>
      <c r="G4" s="93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92"/>
      <c r="B5" s="93"/>
      <c r="C5" s="93"/>
      <c r="D5" s="93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38</v>
      </c>
      <c r="F6" s="49">
        <v>8510</v>
      </c>
      <c r="G6" s="49">
        <f t="shared" ref="G6:G7" si="0">F6*E6</f>
        <v>323380</v>
      </c>
      <c r="H6" s="48"/>
      <c r="I6" s="48"/>
      <c r="J6" s="50">
        <f t="shared" ref="J6:J7" si="1">I6*H6</f>
        <v>0</v>
      </c>
      <c r="K6" s="48">
        <v>38</v>
      </c>
      <c r="L6" s="49">
        <v>8510</v>
      </c>
      <c r="M6" s="51">
        <f t="shared" ref="M6:M7" si="2">L6*K6</f>
        <v>323380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38</v>
      </c>
      <c r="F7" s="49">
        <v>57892</v>
      </c>
      <c r="G7" s="49">
        <f t="shared" si="0"/>
        <v>2199896</v>
      </c>
      <c r="H7" s="48"/>
      <c r="I7" s="48"/>
      <c r="J7" s="50">
        <f t="shared" si="1"/>
        <v>0</v>
      </c>
      <c r="K7" s="48">
        <v>38</v>
      </c>
      <c r="L7" s="49">
        <v>57892</v>
      </c>
      <c r="M7" s="51">
        <f t="shared" si="2"/>
        <v>2199896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2" t="s">
        <v>12</v>
      </c>
      <c r="B8" s="83"/>
      <c r="C8" s="84"/>
      <c r="D8" s="20"/>
      <c r="E8" s="46">
        <f>SUM(E6:E7)</f>
        <v>76</v>
      </c>
      <c r="F8" s="46"/>
      <c r="G8" s="46">
        <f>SUM(G6:G7)</f>
        <v>2523276</v>
      </c>
      <c r="H8" s="46">
        <f>SUM(H6:H7)</f>
        <v>0</v>
      </c>
      <c r="I8" s="46"/>
      <c r="J8" s="46">
        <f>SUM(J6:J7)</f>
        <v>0</v>
      </c>
      <c r="K8" s="46">
        <f>SUM(K6:K7)</f>
        <v>76</v>
      </c>
      <c r="L8" s="46"/>
      <c r="M8" s="46">
        <f>SUM(M6:M7)</f>
        <v>2523276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2" t="s">
        <v>13</v>
      </c>
      <c r="B9" s="83"/>
      <c r="C9" s="84"/>
      <c r="D9" s="34"/>
      <c r="E9" s="34"/>
      <c r="F9" s="34"/>
      <c r="G9" s="34">
        <f>G10/1.2*0.2</f>
        <v>504655.2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504655.2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2" t="s">
        <v>3</v>
      </c>
      <c r="B10" s="83"/>
      <c r="C10" s="84"/>
      <c r="D10" s="22"/>
      <c r="E10" s="22"/>
      <c r="F10" s="22"/>
      <c r="G10" s="22">
        <f>G8*1.2</f>
        <v>3027931.1999999997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3027931.1999999997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5" t="s">
        <v>8</v>
      </c>
      <c r="C12" s="85"/>
      <c r="D12" s="85"/>
      <c r="E12" s="85"/>
      <c r="F12" s="85"/>
      <c r="G12" s="85"/>
      <c r="H12" s="85"/>
      <c r="I12" s="85"/>
      <c r="J12" s="85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6" t="s">
        <v>14</v>
      </c>
      <c r="C14" s="86"/>
      <c r="D14" s="86"/>
      <c r="E14" s="86"/>
      <c r="F14" s="86"/>
      <c r="G14" s="86"/>
      <c r="H14" s="86"/>
      <c r="I14" s="86"/>
      <c r="J14" s="86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ht="15.75" customHeight="1" x14ac:dyDescent="0.25">
      <c r="B18" s="87" t="s">
        <v>28</v>
      </c>
      <c r="C18" s="87"/>
      <c r="D18" s="87"/>
      <c r="E18" s="87"/>
      <c r="F18" s="87"/>
      <c r="G18" s="87"/>
      <c r="N18" s="8"/>
      <c r="O18" s="8"/>
      <c r="P18" s="8"/>
      <c r="Q18" s="8"/>
    </row>
    <row r="19" spans="1:21" ht="15.75" customHeight="1" x14ac:dyDescent="0.25">
      <c r="C19" s="1"/>
      <c r="E19" s="13"/>
      <c r="F19" s="13"/>
      <c r="G19" s="1"/>
      <c r="N19" s="8"/>
      <c r="O19" s="8"/>
      <c r="P19" s="8"/>
      <c r="Q19" s="8"/>
    </row>
    <row r="20" spans="1:21" ht="15.75" customHeight="1" x14ac:dyDescent="0.25">
      <c r="B20" s="88" t="s">
        <v>41</v>
      </c>
      <c r="C20" s="88"/>
      <c r="D20" s="88"/>
      <c r="E20" s="88"/>
      <c r="F20" s="88"/>
      <c r="G20" s="88"/>
      <c r="L20" s="1" t="s">
        <v>29</v>
      </c>
      <c r="N20" s="8"/>
      <c r="O20" s="8"/>
      <c r="P20" s="8"/>
      <c r="Q20" s="8"/>
    </row>
    <row r="21" spans="1:21" ht="15.75" customHeight="1" x14ac:dyDescent="0.25">
      <c r="E21" s="2"/>
      <c r="G21" s="1"/>
      <c r="N21" s="8"/>
      <c r="O21" s="8"/>
      <c r="P21" s="8"/>
      <c r="Q21" s="8"/>
    </row>
    <row r="22" spans="1:21" ht="15.75" customHeight="1" x14ac:dyDescent="0.25">
      <c r="B22" s="5" t="s">
        <v>30</v>
      </c>
      <c r="E22" s="2"/>
      <c r="G22" s="1"/>
      <c r="N22" s="8"/>
      <c r="O22" s="8"/>
      <c r="P22" s="8"/>
      <c r="Q22" s="8"/>
    </row>
    <row r="23" spans="1:21" ht="15.75" customHeight="1" x14ac:dyDescent="0.25">
      <c r="E23" s="2"/>
      <c r="G23" s="1"/>
      <c r="N23" s="8"/>
      <c r="O23" s="8"/>
      <c r="P23" s="8"/>
      <c r="Q23" s="8"/>
    </row>
    <row r="24" spans="1:21" ht="15.75" customHeight="1" x14ac:dyDescent="0.25">
      <c r="B24" s="1" t="s">
        <v>31</v>
      </c>
      <c r="E24" s="2"/>
      <c r="G24" s="1"/>
      <c r="L24" s="1" t="s">
        <v>32</v>
      </c>
      <c r="N24" s="8"/>
      <c r="O24" s="8"/>
      <c r="P24" s="8"/>
      <c r="Q24" s="8"/>
    </row>
    <row r="25" spans="1:21" ht="15.75" customHeight="1" x14ac:dyDescent="0.25">
      <c r="E25" s="2"/>
      <c r="G25" s="1"/>
      <c r="N25" s="8"/>
      <c r="O25" s="8"/>
      <c r="P25" s="8"/>
      <c r="Q25" s="8"/>
    </row>
    <row r="26" spans="1:21" s="7" customFormat="1" ht="24.7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78" t="s">
        <v>18</v>
      </c>
      <c r="C28" s="78"/>
      <c r="D28" s="78"/>
      <c r="E28" s="78"/>
      <c r="F28" s="78"/>
      <c r="G28" s="78"/>
      <c r="H28" s="78"/>
      <c r="I28" s="28"/>
      <c r="J28" s="28"/>
      <c r="K28" s="28"/>
      <c r="L28" s="28"/>
      <c r="M28" s="28"/>
      <c r="N28" s="28"/>
      <c r="O28" s="27"/>
      <c r="P28" s="27"/>
      <c r="Q28" s="78" t="s">
        <v>17</v>
      </c>
      <c r="R28" s="78"/>
      <c r="S28" s="78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9" t="s">
        <v>19</v>
      </c>
      <c r="O1" s="90"/>
      <c r="P1" s="90"/>
      <c r="Q1" s="90"/>
      <c r="R1" s="90"/>
      <c r="S1" s="90"/>
      <c r="T1" s="8"/>
      <c r="U1" s="17"/>
    </row>
    <row r="2" spans="1:21" s="19" customFormat="1" ht="31.5" customHeight="1" x14ac:dyDescent="0.25">
      <c r="A2" s="91" t="s">
        <v>38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21" ht="13.5" customHeight="1" x14ac:dyDescent="0.25">
      <c r="B3" s="5"/>
      <c r="C3" s="6"/>
    </row>
    <row r="4" spans="1:21" s="29" customFormat="1" ht="49.5" customHeight="1" x14ac:dyDescent="0.25">
      <c r="A4" s="92" t="s">
        <v>2</v>
      </c>
      <c r="B4" s="93" t="s">
        <v>9</v>
      </c>
      <c r="C4" s="93" t="s">
        <v>0</v>
      </c>
      <c r="D4" s="93" t="s">
        <v>1</v>
      </c>
      <c r="E4" s="93" t="s">
        <v>11</v>
      </c>
      <c r="F4" s="93"/>
      <c r="G4" s="93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92"/>
      <c r="B5" s="93"/>
      <c r="C5" s="93"/>
      <c r="D5" s="93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2" t="s">
        <v>12</v>
      </c>
      <c r="B8" s="83"/>
      <c r="C8" s="84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2" t="s">
        <v>13</v>
      </c>
      <c r="B9" s="83"/>
      <c r="C9" s="84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2" t="s">
        <v>3</v>
      </c>
      <c r="B10" s="83"/>
      <c r="C10" s="84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5" t="s">
        <v>8</v>
      </c>
      <c r="C12" s="85"/>
      <c r="D12" s="85"/>
      <c r="E12" s="85"/>
      <c r="F12" s="85"/>
      <c r="G12" s="85"/>
      <c r="H12" s="85"/>
      <c r="I12" s="85"/>
      <c r="J12" s="85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6" t="s">
        <v>14</v>
      </c>
      <c r="C14" s="86"/>
      <c r="D14" s="86"/>
      <c r="E14" s="86"/>
      <c r="F14" s="86"/>
      <c r="G14" s="86"/>
      <c r="H14" s="86"/>
      <c r="I14" s="86"/>
      <c r="J14" s="86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87" t="s">
        <v>28</v>
      </c>
      <c r="C18" s="87"/>
      <c r="D18" s="87"/>
      <c r="E18" s="87"/>
      <c r="F18" s="87"/>
      <c r="G18" s="87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88" t="s">
        <v>41</v>
      </c>
      <c r="C20" s="88"/>
      <c r="D20" s="88"/>
      <c r="E20" s="88"/>
      <c r="F20" s="88"/>
      <c r="G20" s="88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x14ac:dyDescent="0.25">
      <c r="A27" s="1"/>
      <c r="B27" s="1"/>
      <c r="C27" s="4"/>
      <c r="D27" s="1"/>
      <c r="E27" s="2"/>
      <c r="F27" s="2"/>
      <c r="G27" s="1"/>
      <c r="H27" s="1"/>
      <c r="I27" s="1"/>
      <c r="J27" s="1"/>
      <c r="K27" s="1"/>
      <c r="L27" s="1"/>
      <c r="M27" s="1"/>
      <c r="N27" s="56"/>
      <c r="O27" s="56"/>
      <c r="P27" s="56"/>
      <c r="Q27" s="56"/>
      <c r="R27" s="9"/>
      <c r="S27" s="9"/>
    </row>
    <row r="28" spans="1:21" s="7" customFormat="1" ht="15" customHeight="1" x14ac:dyDescent="0.25">
      <c r="B28" s="15" t="s">
        <v>4</v>
      </c>
      <c r="C28" s="15"/>
      <c r="D28" s="15"/>
      <c r="E28" s="16"/>
      <c r="F28" s="16"/>
      <c r="N28" s="9"/>
      <c r="O28" s="9"/>
      <c r="P28" s="9"/>
      <c r="Q28" s="9"/>
      <c r="R28" s="9"/>
      <c r="S28" s="9"/>
    </row>
    <row r="29" spans="1:21" s="8" customFormat="1" ht="42" customHeight="1" x14ac:dyDescent="0.25">
      <c r="A29" s="18"/>
      <c r="B29" s="78" t="s">
        <v>18</v>
      </c>
      <c r="C29" s="78"/>
      <c r="D29" s="78"/>
      <c r="E29" s="78"/>
      <c r="F29" s="78"/>
      <c r="G29" s="78"/>
      <c r="H29" s="78"/>
      <c r="I29" s="28"/>
      <c r="J29" s="28"/>
      <c r="K29" s="28"/>
      <c r="L29" s="28"/>
      <c r="M29" s="28"/>
      <c r="N29" s="28"/>
      <c r="O29" s="27"/>
      <c r="P29" s="27"/>
      <c r="Q29" s="78" t="s">
        <v>17</v>
      </c>
      <c r="R29" s="78"/>
      <c r="S29" s="78"/>
      <c r="T29" s="27"/>
      <c r="U29" s="27"/>
    </row>
    <row r="30" spans="1:21" x14ac:dyDescent="0.25">
      <c r="A30" s="7"/>
      <c r="B30" s="10"/>
      <c r="C30" s="14"/>
      <c r="D30" s="10"/>
      <c r="E30" s="11"/>
      <c r="F30" s="12"/>
      <c r="G30" s="7"/>
      <c r="H30" s="7"/>
      <c r="I30" s="7"/>
      <c r="J30" s="7"/>
      <c r="K30" s="7"/>
      <c r="L30" s="7"/>
      <c r="M30" s="7"/>
      <c r="N30" s="9"/>
      <c r="O30" s="9"/>
      <c r="P30" s="9"/>
      <c r="Q30" s="9"/>
    </row>
    <row r="31" spans="1:21" x14ac:dyDescent="0.25">
      <c r="E31" s="2"/>
      <c r="G31" s="1"/>
      <c r="N31" s="8"/>
      <c r="O31" s="8"/>
      <c r="P31" s="8"/>
      <c r="Q31" s="8"/>
    </row>
    <row r="32" spans="1:21" x14ac:dyDescent="0.25">
      <c r="E32" s="2"/>
      <c r="G32" s="1"/>
      <c r="N32" s="8"/>
      <c r="O32" s="8"/>
      <c r="P32" s="8"/>
      <c r="Q32" s="8"/>
    </row>
  </sheetData>
  <mergeCells count="20">
    <mergeCell ref="B29:H29"/>
    <mergeCell ref="Q29:S29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9" t="s">
        <v>19</v>
      </c>
      <c r="O1" s="90"/>
      <c r="P1" s="90"/>
      <c r="Q1" s="90"/>
      <c r="R1" s="90"/>
      <c r="S1" s="90"/>
      <c r="T1" s="8"/>
      <c r="U1" s="17"/>
    </row>
    <row r="2" spans="1:21" s="19" customFormat="1" ht="31.5" customHeight="1" x14ac:dyDescent="0.25">
      <c r="A2" s="91" t="s">
        <v>39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21" ht="13.5" customHeight="1" x14ac:dyDescent="0.25">
      <c r="B3" s="5"/>
      <c r="C3" s="6"/>
    </row>
    <row r="4" spans="1:21" s="29" customFormat="1" ht="49.5" customHeight="1" x14ac:dyDescent="0.25">
      <c r="A4" s="92" t="s">
        <v>2</v>
      </c>
      <c r="B4" s="93" t="s">
        <v>9</v>
      </c>
      <c r="C4" s="93" t="s">
        <v>0</v>
      </c>
      <c r="D4" s="93" t="s">
        <v>1</v>
      </c>
      <c r="E4" s="93" t="s">
        <v>11</v>
      </c>
      <c r="F4" s="93"/>
      <c r="G4" s="93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92"/>
      <c r="B5" s="93"/>
      <c r="C5" s="93"/>
      <c r="D5" s="93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2" t="s">
        <v>12</v>
      </c>
      <c r="B8" s="83"/>
      <c r="C8" s="84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2" t="s">
        <v>13</v>
      </c>
      <c r="B9" s="83"/>
      <c r="C9" s="84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2" t="s">
        <v>3</v>
      </c>
      <c r="B10" s="83"/>
      <c r="C10" s="84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5" t="s">
        <v>8</v>
      </c>
      <c r="C12" s="85"/>
      <c r="D12" s="85"/>
      <c r="E12" s="85"/>
      <c r="F12" s="85"/>
      <c r="G12" s="85"/>
      <c r="H12" s="85"/>
      <c r="I12" s="85"/>
      <c r="J12" s="85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6" t="s">
        <v>14</v>
      </c>
      <c r="C14" s="86"/>
      <c r="D14" s="86"/>
      <c r="E14" s="86"/>
      <c r="F14" s="86"/>
      <c r="G14" s="86"/>
      <c r="H14" s="86"/>
      <c r="I14" s="86"/>
      <c r="J14" s="86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87" t="s">
        <v>28</v>
      </c>
      <c r="C18" s="87"/>
      <c r="D18" s="87"/>
      <c r="E18" s="87"/>
      <c r="F18" s="87"/>
      <c r="G18" s="87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88" t="s">
        <v>41</v>
      </c>
      <c r="C20" s="88"/>
      <c r="D20" s="88"/>
      <c r="E20" s="88"/>
      <c r="F20" s="88"/>
      <c r="G20" s="88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78" t="s">
        <v>18</v>
      </c>
      <c r="C28" s="78"/>
      <c r="D28" s="78"/>
      <c r="E28" s="78"/>
      <c r="F28" s="78"/>
      <c r="G28" s="78"/>
      <c r="H28" s="78"/>
      <c r="I28" s="28"/>
      <c r="J28" s="28"/>
      <c r="K28" s="28"/>
      <c r="L28" s="28"/>
      <c r="M28" s="28"/>
      <c r="N28" s="28"/>
      <c r="O28" s="27"/>
      <c r="P28" s="27"/>
      <c r="Q28" s="78" t="s">
        <v>17</v>
      </c>
      <c r="R28" s="78"/>
      <c r="S28" s="78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89" t="s">
        <v>19</v>
      </c>
      <c r="O1" s="90"/>
      <c r="P1" s="90"/>
      <c r="Q1" s="90"/>
      <c r="R1" s="90"/>
      <c r="S1" s="90"/>
      <c r="T1" s="8"/>
      <c r="U1" s="17"/>
    </row>
    <row r="2" spans="1:21" s="19" customFormat="1" ht="31.5" customHeight="1" x14ac:dyDescent="0.25">
      <c r="A2" s="91" t="s">
        <v>40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21" ht="13.5" customHeight="1" x14ac:dyDescent="0.25">
      <c r="B3" s="5"/>
      <c r="C3" s="6"/>
    </row>
    <row r="4" spans="1:21" s="29" customFormat="1" ht="49.5" customHeight="1" x14ac:dyDescent="0.25">
      <c r="A4" s="92" t="s">
        <v>2</v>
      </c>
      <c r="B4" s="93" t="s">
        <v>9</v>
      </c>
      <c r="C4" s="93" t="s">
        <v>0</v>
      </c>
      <c r="D4" s="93" t="s">
        <v>1</v>
      </c>
      <c r="E4" s="93" t="s">
        <v>11</v>
      </c>
      <c r="F4" s="93"/>
      <c r="G4" s="93"/>
      <c r="H4" s="79" t="s">
        <v>7</v>
      </c>
      <c r="I4" s="80"/>
      <c r="J4" s="81"/>
      <c r="K4" s="79" t="s">
        <v>24</v>
      </c>
      <c r="L4" s="80"/>
      <c r="M4" s="81"/>
      <c r="N4" s="79" t="s">
        <v>25</v>
      </c>
      <c r="O4" s="80"/>
      <c r="P4" s="81"/>
      <c r="Q4" s="79" t="s">
        <v>26</v>
      </c>
      <c r="R4" s="80"/>
      <c r="S4" s="81"/>
    </row>
    <row r="5" spans="1:21" s="30" customFormat="1" ht="45.75" customHeight="1" x14ac:dyDescent="0.25">
      <c r="A5" s="92"/>
      <c r="B5" s="93"/>
      <c r="C5" s="93"/>
      <c r="D5" s="93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82" t="s">
        <v>12</v>
      </c>
      <c r="B8" s="83"/>
      <c r="C8" s="84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82" t="s">
        <v>13</v>
      </c>
      <c r="B9" s="83"/>
      <c r="C9" s="84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82" t="s">
        <v>3</v>
      </c>
      <c r="B10" s="83"/>
      <c r="C10" s="84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85" t="s">
        <v>8</v>
      </c>
      <c r="C12" s="85"/>
      <c r="D12" s="85"/>
      <c r="E12" s="85"/>
      <c r="F12" s="85"/>
      <c r="G12" s="85"/>
      <c r="H12" s="85"/>
      <c r="I12" s="85"/>
      <c r="J12" s="85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86" t="s">
        <v>14</v>
      </c>
      <c r="C14" s="86"/>
      <c r="D14" s="86"/>
      <c r="E14" s="86"/>
      <c r="F14" s="86"/>
      <c r="G14" s="86"/>
      <c r="H14" s="86"/>
      <c r="I14" s="86"/>
      <c r="J14" s="86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87" t="s">
        <v>28</v>
      </c>
      <c r="C17" s="87"/>
      <c r="D17" s="87"/>
      <c r="E17" s="87"/>
      <c r="F17" s="87"/>
      <c r="G17" s="87"/>
      <c r="N17" s="8"/>
      <c r="O17" s="8"/>
      <c r="P17" s="8"/>
      <c r="Q17" s="8"/>
    </row>
    <row r="18" spans="1:21" x14ac:dyDescent="0.25">
      <c r="C18" s="1"/>
      <c r="E18" s="13"/>
      <c r="F18" s="13"/>
      <c r="G18" s="1"/>
      <c r="N18" s="8"/>
      <c r="O18" s="8"/>
      <c r="P18" s="8"/>
      <c r="Q18" s="8"/>
    </row>
    <row r="19" spans="1:21" s="7" customFormat="1" x14ac:dyDescent="0.25">
      <c r="A19" s="1"/>
      <c r="B19" s="88" t="s">
        <v>41</v>
      </c>
      <c r="C19" s="88"/>
      <c r="D19" s="88"/>
      <c r="E19" s="88"/>
      <c r="F19" s="88"/>
      <c r="G19" s="88"/>
      <c r="H19" s="1"/>
      <c r="I19" s="1"/>
      <c r="J19" s="1"/>
      <c r="K19" s="1"/>
      <c r="L19" s="1" t="s">
        <v>29</v>
      </c>
      <c r="M19" s="1"/>
      <c r="N19" s="3"/>
      <c r="O19" s="3"/>
      <c r="P19" s="3"/>
      <c r="Q19" s="3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18" customHeight="1" x14ac:dyDescent="0.25">
      <c r="A27" s="18"/>
      <c r="B27" s="78" t="s">
        <v>18</v>
      </c>
      <c r="C27" s="78"/>
      <c r="D27" s="78"/>
      <c r="E27" s="78"/>
      <c r="F27" s="78"/>
      <c r="G27" s="78"/>
      <c r="H27" s="78"/>
      <c r="I27" s="28"/>
      <c r="J27" s="28"/>
      <c r="K27" s="28"/>
      <c r="L27" s="28"/>
      <c r="M27" s="28"/>
      <c r="N27" s="28"/>
      <c r="O27" s="27"/>
      <c r="P27" s="27"/>
      <c r="Q27" s="78" t="s">
        <v>17</v>
      </c>
      <c r="R27" s="78"/>
      <c r="S27" s="78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tabSelected="1" view="pageBreakPreview" zoomScale="70" zoomScaleNormal="100" zoomScaleSheetLayoutView="70" workbookViewId="0">
      <selection activeCell="A3" sqref="A3"/>
    </sheetView>
  </sheetViews>
  <sheetFormatPr defaultColWidth="9.140625" defaultRowHeight="15" x14ac:dyDescent="0.25"/>
  <cols>
    <col min="1" max="1" width="4.140625" style="1" customWidth="1"/>
    <col min="2" max="2" width="11.42578125" style="1" customWidth="1"/>
    <col min="3" max="3" width="54.28515625" style="4" customWidth="1"/>
    <col min="4" max="4" width="6.28515625" style="1" customWidth="1"/>
    <col min="5" max="5" width="9.42578125" style="1" customWidth="1"/>
    <col min="6" max="6" width="9.42578125" style="2" customWidth="1"/>
    <col min="7" max="7" width="11.85546875" style="2" customWidth="1"/>
    <col min="8" max="8" width="9.42578125" style="1" customWidth="1"/>
    <col min="9" max="9" width="9.42578125" style="29" customWidth="1"/>
    <col min="10" max="10" width="11.28515625" style="1" customWidth="1"/>
    <col min="11" max="12" width="9.42578125" style="1" customWidth="1"/>
    <col min="13" max="13" width="12.140625" style="1" customWidth="1"/>
    <col min="14" max="15" width="9.42578125" style="1" customWidth="1"/>
    <col min="16" max="16" width="13.42578125" style="1" customWidth="1"/>
    <col min="17" max="17" width="9.42578125" style="1" customWidth="1"/>
    <col min="18" max="18" width="9.42578125" style="29" customWidth="1"/>
    <col min="19" max="19" width="11.42578125" style="8" customWidth="1"/>
    <col min="20" max="16384" width="9.140625" style="1"/>
  </cols>
  <sheetData>
    <row r="1" spans="1:21" ht="30" customHeight="1" x14ac:dyDescent="0.25">
      <c r="N1" s="89" t="s">
        <v>50</v>
      </c>
      <c r="O1" s="90"/>
      <c r="P1" s="90"/>
      <c r="Q1" s="90"/>
      <c r="R1" s="90"/>
      <c r="S1" s="90"/>
      <c r="T1" s="8"/>
      <c r="U1" s="17"/>
    </row>
    <row r="2" spans="1:21" s="19" customFormat="1" ht="31.5" customHeight="1" x14ac:dyDescent="0.25">
      <c r="A2" s="91" t="s">
        <v>96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21" ht="13.5" customHeight="1" x14ac:dyDescent="0.25">
      <c r="B3" s="5"/>
      <c r="C3" s="6"/>
    </row>
    <row r="4" spans="1:21" s="29" customFormat="1" ht="49.5" customHeight="1" x14ac:dyDescent="0.25">
      <c r="A4" s="92" t="s">
        <v>2</v>
      </c>
      <c r="B4" s="93" t="s">
        <v>9</v>
      </c>
      <c r="C4" s="93" t="s">
        <v>0</v>
      </c>
      <c r="D4" s="93" t="s">
        <v>1</v>
      </c>
      <c r="E4" s="93" t="s">
        <v>11</v>
      </c>
      <c r="F4" s="93"/>
      <c r="G4" s="93"/>
      <c r="H4" s="79" t="s">
        <v>7</v>
      </c>
      <c r="I4" s="80"/>
      <c r="J4" s="81"/>
      <c r="K4" s="79" t="s">
        <v>92</v>
      </c>
      <c r="L4" s="80"/>
      <c r="M4" s="81"/>
      <c r="N4" s="79" t="s">
        <v>93</v>
      </c>
      <c r="O4" s="80"/>
      <c r="P4" s="81"/>
      <c r="Q4" s="79" t="s">
        <v>94</v>
      </c>
      <c r="R4" s="80"/>
      <c r="S4" s="81"/>
    </row>
    <row r="5" spans="1:21" s="30" customFormat="1" ht="45.75" customHeight="1" x14ac:dyDescent="0.25">
      <c r="A5" s="92"/>
      <c r="B5" s="93"/>
      <c r="C5" s="93"/>
      <c r="D5" s="93"/>
      <c r="E5" s="23" t="s">
        <v>5</v>
      </c>
      <c r="F5" s="23" t="s">
        <v>73</v>
      </c>
      <c r="G5" s="23" t="s">
        <v>74</v>
      </c>
      <c r="H5" s="23" t="s">
        <v>5</v>
      </c>
      <c r="I5" s="23" t="s">
        <v>73</v>
      </c>
      <c r="J5" s="23" t="s">
        <v>74</v>
      </c>
      <c r="K5" s="23" t="s">
        <v>5</v>
      </c>
      <c r="L5" s="23" t="s">
        <v>73</v>
      </c>
      <c r="M5" s="23" t="s">
        <v>74</v>
      </c>
      <c r="N5" s="23" t="s">
        <v>5</v>
      </c>
      <c r="O5" s="23" t="s">
        <v>73</v>
      </c>
      <c r="P5" s="23" t="s">
        <v>74</v>
      </c>
      <c r="Q5" s="23" t="s">
        <v>5</v>
      </c>
      <c r="R5" s="23" t="s">
        <v>73</v>
      </c>
      <c r="S5" s="23" t="s">
        <v>74</v>
      </c>
    </row>
    <row r="6" spans="1:21" s="30" customFormat="1" ht="89.25" x14ac:dyDescent="0.25">
      <c r="A6" s="60">
        <v>1</v>
      </c>
      <c r="B6" s="60" t="s">
        <v>51</v>
      </c>
      <c r="C6" s="62" t="s">
        <v>52</v>
      </c>
      <c r="D6" s="63" t="s">
        <v>45</v>
      </c>
      <c r="E6" s="61">
        <v>1</v>
      </c>
      <c r="F6" s="64">
        <f>L6</f>
        <v>23280</v>
      </c>
      <c r="G6" s="64">
        <f>F6*E6</f>
        <v>23280</v>
      </c>
      <c r="H6" s="61">
        <v>1</v>
      </c>
      <c r="I6" s="64">
        <v>15885.14</v>
      </c>
      <c r="J6" s="64">
        <f>H6*I6</f>
        <v>15885.14</v>
      </c>
      <c r="K6" s="61">
        <v>1</v>
      </c>
      <c r="L6" s="64">
        <v>23280</v>
      </c>
      <c r="M6" s="64">
        <f>L6*K6</f>
        <v>23280</v>
      </c>
      <c r="N6" s="61">
        <v>1</v>
      </c>
      <c r="O6" s="64">
        <v>23745.599999999999</v>
      </c>
      <c r="P6" s="64">
        <f>N6*O6</f>
        <v>23745.599999999999</v>
      </c>
      <c r="Q6" s="61">
        <v>1</v>
      </c>
      <c r="R6" s="64">
        <v>23978.400000000001</v>
      </c>
      <c r="S6" s="64">
        <f>Q6*R6</f>
        <v>23978.400000000001</v>
      </c>
    </row>
    <row r="7" spans="1:21" s="30" customFormat="1" ht="76.5" x14ac:dyDescent="0.25">
      <c r="A7" s="67">
        <v>2</v>
      </c>
      <c r="B7" s="69" t="s">
        <v>51</v>
      </c>
      <c r="C7" s="62" t="s">
        <v>53</v>
      </c>
      <c r="D7" s="63" t="s">
        <v>45</v>
      </c>
      <c r="E7" s="61">
        <v>1</v>
      </c>
      <c r="F7" s="64">
        <f t="shared" ref="F7:F26" si="0">L7</f>
        <v>22424.400000000001</v>
      </c>
      <c r="G7" s="64">
        <f t="shared" ref="G7:G26" si="1">F7*E7</f>
        <v>22424.400000000001</v>
      </c>
      <c r="H7" s="61">
        <v>1</v>
      </c>
      <c r="I7" s="64">
        <v>15885.14</v>
      </c>
      <c r="J7" s="64">
        <f t="shared" ref="J7:J26" si="2">H7*I7</f>
        <v>15885.14</v>
      </c>
      <c r="K7" s="61">
        <v>1</v>
      </c>
      <c r="L7" s="64">
        <v>22424.400000000001</v>
      </c>
      <c r="M7" s="64">
        <f t="shared" ref="M7:M26" si="3">L7*K7</f>
        <v>22424.400000000001</v>
      </c>
      <c r="N7" s="61">
        <v>1</v>
      </c>
      <c r="O7" s="64">
        <v>22873.200000000001</v>
      </c>
      <c r="P7" s="64">
        <f t="shared" ref="P7:P26" si="4">N7*O7</f>
        <v>22873.200000000001</v>
      </c>
      <c r="Q7" s="61">
        <v>1</v>
      </c>
      <c r="R7" s="64">
        <v>23097.599999999999</v>
      </c>
      <c r="S7" s="64">
        <f t="shared" ref="S7:S26" si="5">Q7*R7</f>
        <v>23097.599999999999</v>
      </c>
    </row>
    <row r="8" spans="1:21" s="30" customFormat="1" ht="114.75" x14ac:dyDescent="0.25">
      <c r="A8" s="67">
        <v>3</v>
      </c>
      <c r="B8" s="68" t="s">
        <v>75</v>
      </c>
      <c r="C8" s="62" t="s">
        <v>54</v>
      </c>
      <c r="D8" s="63" t="s">
        <v>45</v>
      </c>
      <c r="E8" s="61">
        <v>1</v>
      </c>
      <c r="F8" s="64">
        <f t="shared" si="0"/>
        <v>37760.400000000001</v>
      </c>
      <c r="G8" s="64">
        <f t="shared" si="1"/>
        <v>37760.400000000001</v>
      </c>
      <c r="H8" s="61">
        <v>1</v>
      </c>
      <c r="I8" s="64">
        <v>26678.01</v>
      </c>
      <c r="J8" s="64">
        <f t="shared" si="2"/>
        <v>26678.01</v>
      </c>
      <c r="K8" s="61">
        <v>1</v>
      </c>
      <c r="L8" s="64">
        <v>37760.400000000001</v>
      </c>
      <c r="M8" s="64">
        <f t="shared" si="3"/>
        <v>37760.400000000001</v>
      </c>
      <c r="N8" s="61">
        <v>1</v>
      </c>
      <c r="O8" s="64">
        <v>38515.199999999997</v>
      </c>
      <c r="P8" s="64">
        <f t="shared" si="4"/>
        <v>38515.199999999997</v>
      </c>
      <c r="Q8" s="61">
        <v>1</v>
      </c>
      <c r="R8" s="64">
        <v>38893.199999999997</v>
      </c>
      <c r="S8" s="64">
        <f t="shared" si="5"/>
        <v>38893.199999999997</v>
      </c>
    </row>
    <row r="9" spans="1:21" s="30" customFormat="1" ht="114.75" x14ac:dyDescent="0.25">
      <c r="A9" s="67">
        <v>4</v>
      </c>
      <c r="B9" s="69" t="s">
        <v>75</v>
      </c>
      <c r="C9" s="62" t="s">
        <v>55</v>
      </c>
      <c r="D9" s="63" t="s">
        <v>45</v>
      </c>
      <c r="E9" s="61">
        <v>1</v>
      </c>
      <c r="F9" s="64">
        <f t="shared" si="0"/>
        <v>36075.599999999999</v>
      </c>
      <c r="G9" s="64">
        <f t="shared" si="1"/>
        <v>36075.599999999999</v>
      </c>
      <c r="H9" s="61">
        <v>1</v>
      </c>
      <c r="I9" s="64">
        <v>26678.01</v>
      </c>
      <c r="J9" s="64">
        <f t="shared" si="2"/>
        <v>26678.01</v>
      </c>
      <c r="K9" s="61">
        <v>1</v>
      </c>
      <c r="L9" s="64">
        <v>36075.599999999999</v>
      </c>
      <c r="M9" s="64">
        <f t="shared" si="3"/>
        <v>36075.599999999999</v>
      </c>
      <c r="N9" s="61">
        <v>1</v>
      </c>
      <c r="O9" s="64">
        <v>36796.800000000003</v>
      </c>
      <c r="P9" s="64">
        <f t="shared" si="4"/>
        <v>36796.800000000003</v>
      </c>
      <c r="Q9" s="61">
        <v>1</v>
      </c>
      <c r="R9" s="64">
        <v>37158</v>
      </c>
      <c r="S9" s="64">
        <f t="shared" si="5"/>
        <v>37158</v>
      </c>
    </row>
    <row r="10" spans="1:21" s="30" customFormat="1" ht="89.25" x14ac:dyDescent="0.25">
      <c r="A10" s="67">
        <v>5</v>
      </c>
      <c r="B10" s="68" t="s">
        <v>76</v>
      </c>
      <c r="C10" s="62" t="s">
        <v>56</v>
      </c>
      <c r="D10" s="63" t="s">
        <v>45</v>
      </c>
      <c r="E10" s="61">
        <v>1</v>
      </c>
      <c r="F10" s="64">
        <f t="shared" si="0"/>
        <v>27700.799999999999</v>
      </c>
      <c r="G10" s="64">
        <f t="shared" si="1"/>
        <v>27700.799999999999</v>
      </c>
      <c r="H10" s="61">
        <v>1</v>
      </c>
      <c r="I10" s="64">
        <v>15416.03</v>
      </c>
      <c r="J10" s="64">
        <f t="shared" si="2"/>
        <v>15416.03</v>
      </c>
      <c r="K10" s="61">
        <v>1</v>
      </c>
      <c r="L10" s="64">
        <v>27700.799999999999</v>
      </c>
      <c r="M10" s="64">
        <f t="shared" si="3"/>
        <v>27700.799999999999</v>
      </c>
      <c r="N10" s="61">
        <v>1</v>
      </c>
      <c r="O10" s="64">
        <v>28255.200000000001</v>
      </c>
      <c r="P10" s="64">
        <f t="shared" si="4"/>
        <v>28255.200000000001</v>
      </c>
      <c r="Q10" s="61">
        <v>1</v>
      </c>
      <c r="R10" s="64">
        <v>28532.400000000001</v>
      </c>
      <c r="S10" s="64">
        <f t="shared" si="5"/>
        <v>28532.400000000001</v>
      </c>
    </row>
    <row r="11" spans="1:21" s="30" customFormat="1" ht="76.5" x14ac:dyDescent="0.25">
      <c r="A11" s="67">
        <v>6</v>
      </c>
      <c r="B11" s="69" t="s">
        <v>90</v>
      </c>
      <c r="C11" s="62" t="s">
        <v>57</v>
      </c>
      <c r="D11" s="63" t="s">
        <v>45</v>
      </c>
      <c r="E11" s="61">
        <v>1</v>
      </c>
      <c r="F11" s="64">
        <f t="shared" si="0"/>
        <v>26580</v>
      </c>
      <c r="G11" s="64">
        <f t="shared" si="1"/>
        <v>26580</v>
      </c>
      <c r="H11" s="61">
        <v>1</v>
      </c>
      <c r="I11" s="64">
        <v>15416.03</v>
      </c>
      <c r="J11" s="64">
        <f t="shared" si="2"/>
        <v>15416.03</v>
      </c>
      <c r="K11" s="61">
        <v>1</v>
      </c>
      <c r="L11" s="64">
        <v>26580</v>
      </c>
      <c r="M11" s="64">
        <f t="shared" si="3"/>
        <v>26580</v>
      </c>
      <c r="N11" s="61">
        <v>1</v>
      </c>
      <c r="O11" s="64">
        <v>27111.599999999999</v>
      </c>
      <c r="P11" s="64">
        <f t="shared" si="4"/>
        <v>27111.599999999999</v>
      </c>
      <c r="Q11" s="61">
        <v>1</v>
      </c>
      <c r="R11" s="64">
        <v>27378</v>
      </c>
      <c r="S11" s="64">
        <f t="shared" si="5"/>
        <v>27378</v>
      </c>
    </row>
    <row r="12" spans="1:21" s="30" customFormat="1" ht="89.25" x14ac:dyDescent="0.25">
      <c r="A12" s="67">
        <v>7</v>
      </c>
      <c r="B12" s="68" t="s">
        <v>77</v>
      </c>
      <c r="C12" s="62" t="s">
        <v>58</v>
      </c>
      <c r="D12" s="63" t="s">
        <v>45</v>
      </c>
      <c r="E12" s="61">
        <v>1</v>
      </c>
      <c r="F12" s="64">
        <f t="shared" si="0"/>
        <v>24436.799999999999</v>
      </c>
      <c r="G12" s="64">
        <f t="shared" si="1"/>
        <v>24436.799999999999</v>
      </c>
      <c r="H12" s="61">
        <v>1</v>
      </c>
      <c r="I12" s="64">
        <v>13443.84</v>
      </c>
      <c r="J12" s="64">
        <f t="shared" si="2"/>
        <v>13443.84</v>
      </c>
      <c r="K12" s="61">
        <v>1</v>
      </c>
      <c r="L12" s="64">
        <v>24436.799999999999</v>
      </c>
      <c r="M12" s="64">
        <f t="shared" si="3"/>
        <v>24436.799999999999</v>
      </c>
      <c r="N12" s="61">
        <v>1</v>
      </c>
      <c r="O12" s="64">
        <v>24925.200000000001</v>
      </c>
      <c r="P12" s="64">
        <f t="shared" si="4"/>
        <v>24925.200000000001</v>
      </c>
      <c r="Q12" s="61">
        <v>1</v>
      </c>
      <c r="R12" s="64">
        <v>25170</v>
      </c>
      <c r="S12" s="64">
        <f t="shared" si="5"/>
        <v>25170</v>
      </c>
    </row>
    <row r="13" spans="1:21" s="30" customFormat="1" ht="102" x14ac:dyDescent="0.25">
      <c r="A13" s="67">
        <v>8</v>
      </c>
      <c r="B13" s="68" t="s">
        <v>78</v>
      </c>
      <c r="C13" s="62" t="s">
        <v>59</v>
      </c>
      <c r="D13" s="63" t="s">
        <v>45</v>
      </c>
      <c r="E13" s="61">
        <v>1</v>
      </c>
      <c r="F13" s="64">
        <f t="shared" si="0"/>
        <v>29235.599999999999</v>
      </c>
      <c r="G13" s="64">
        <f t="shared" si="1"/>
        <v>29235.599999999999</v>
      </c>
      <c r="H13" s="61">
        <v>1</v>
      </c>
      <c r="I13" s="64">
        <v>18578.080000000002</v>
      </c>
      <c r="J13" s="64">
        <f t="shared" si="2"/>
        <v>18578.080000000002</v>
      </c>
      <c r="K13" s="61">
        <v>1</v>
      </c>
      <c r="L13" s="64">
        <v>29235.599999999999</v>
      </c>
      <c r="M13" s="64">
        <f t="shared" si="3"/>
        <v>29235.599999999999</v>
      </c>
      <c r="N13" s="61">
        <v>1</v>
      </c>
      <c r="O13" s="64">
        <v>29820</v>
      </c>
      <c r="P13" s="64">
        <f t="shared" si="4"/>
        <v>29820</v>
      </c>
      <c r="Q13" s="61">
        <v>1</v>
      </c>
      <c r="R13" s="64">
        <v>30112.799999999999</v>
      </c>
      <c r="S13" s="64">
        <f t="shared" si="5"/>
        <v>30112.799999999999</v>
      </c>
    </row>
    <row r="14" spans="1:21" s="30" customFormat="1" ht="114.75" x14ac:dyDescent="0.25">
      <c r="A14" s="67">
        <v>9</v>
      </c>
      <c r="B14" s="68" t="s">
        <v>79</v>
      </c>
      <c r="C14" s="62" t="s">
        <v>60</v>
      </c>
      <c r="D14" s="63" t="s">
        <v>45</v>
      </c>
      <c r="E14" s="61">
        <v>1</v>
      </c>
      <c r="F14" s="64">
        <f t="shared" si="0"/>
        <v>32056.799999999999</v>
      </c>
      <c r="G14" s="64">
        <f t="shared" si="1"/>
        <v>32056.799999999999</v>
      </c>
      <c r="H14" s="61">
        <v>1</v>
      </c>
      <c r="I14" s="64">
        <v>19980.62</v>
      </c>
      <c r="J14" s="64">
        <f t="shared" si="2"/>
        <v>19980.62</v>
      </c>
      <c r="K14" s="61">
        <v>1</v>
      </c>
      <c r="L14" s="64">
        <v>32056.799999999999</v>
      </c>
      <c r="M14" s="64">
        <f t="shared" si="3"/>
        <v>32056.799999999999</v>
      </c>
      <c r="N14" s="61">
        <v>1</v>
      </c>
      <c r="O14" s="64">
        <v>32697.599999999999</v>
      </c>
      <c r="P14" s="64">
        <f t="shared" si="4"/>
        <v>32697.599999999999</v>
      </c>
      <c r="Q14" s="61">
        <v>1</v>
      </c>
      <c r="R14" s="64">
        <v>33018</v>
      </c>
      <c r="S14" s="64">
        <f t="shared" si="5"/>
        <v>33018</v>
      </c>
    </row>
    <row r="15" spans="1:21" s="30" customFormat="1" ht="89.25" x14ac:dyDescent="0.25">
      <c r="A15" s="67">
        <v>10</v>
      </c>
      <c r="B15" s="68" t="s">
        <v>80</v>
      </c>
      <c r="C15" s="62" t="s">
        <v>61</v>
      </c>
      <c r="D15" s="63" t="s">
        <v>45</v>
      </c>
      <c r="E15" s="61">
        <v>1</v>
      </c>
      <c r="F15" s="64">
        <f t="shared" si="0"/>
        <v>1813.2</v>
      </c>
      <c r="G15" s="64">
        <f t="shared" si="1"/>
        <v>1813.2</v>
      </c>
      <c r="H15" s="61">
        <v>1</v>
      </c>
      <c r="I15" s="64">
        <v>1417.09</v>
      </c>
      <c r="J15" s="64">
        <f t="shared" si="2"/>
        <v>1417.09</v>
      </c>
      <c r="K15" s="61">
        <v>1</v>
      </c>
      <c r="L15" s="64">
        <v>1813.2</v>
      </c>
      <c r="M15" s="64">
        <f t="shared" si="3"/>
        <v>1813.2</v>
      </c>
      <c r="N15" s="61">
        <v>1</v>
      </c>
      <c r="O15" s="64">
        <v>1849.2</v>
      </c>
      <c r="P15" s="64">
        <f t="shared" si="4"/>
        <v>1849.2</v>
      </c>
      <c r="Q15" s="61">
        <v>1</v>
      </c>
      <c r="R15" s="64">
        <v>1867.2</v>
      </c>
      <c r="S15" s="64">
        <f t="shared" si="5"/>
        <v>1867.2</v>
      </c>
    </row>
    <row r="16" spans="1:21" s="30" customFormat="1" ht="102" x14ac:dyDescent="0.25">
      <c r="A16" s="67">
        <v>11</v>
      </c>
      <c r="B16" s="69" t="s">
        <v>80</v>
      </c>
      <c r="C16" s="62" t="s">
        <v>62</v>
      </c>
      <c r="D16" s="63" t="s">
        <v>45</v>
      </c>
      <c r="E16" s="61">
        <v>1</v>
      </c>
      <c r="F16" s="64">
        <f t="shared" si="0"/>
        <v>1939.2</v>
      </c>
      <c r="G16" s="64">
        <f t="shared" si="1"/>
        <v>1939.2</v>
      </c>
      <c r="H16" s="61">
        <v>1</v>
      </c>
      <c r="I16" s="64">
        <v>1417.09</v>
      </c>
      <c r="J16" s="64">
        <f t="shared" si="2"/>
        <v>1417.09</v>
      </c>
      <c r="K16" s="61">
        <v>1</v>
      </c>
      <c r="L16" s="64">
        <v>1939.2</v>
      </c>
      <c r="M16" s="64">
        <f t="shared" si="3"/>
        <v>1939.2</v>
      </c>
      <c r="N16" s="61">
        <v>1</v>
      </c>
      <c r="O16" s="64">
        <v>1977.6</v>
      </c>
      <c r="P16" s="64">
        <f t="shared" si="4"/>
        <v>1977.6</v>
      </c>
      <c r="Q16" s="61">
        <v>1</v>
      </c>
      <c r="R16" s="64">
        <v>1996.8</v>
      </c>
      <c r="S16" s="64">
        <f t="shared" si="5"/>
        <v>1996.8</v>
      </c>
    </row>
    <row r="17" spans="1:19" s="30" customFormat="1" ht="76.5" x14ac:dyDescent="0.25">
      <c r="A17" s="67">
        <v>12</v>
      </c>
      <c r="B17" s="68" t="s">
        <v>82</v>
      </c>
      <c r="C17" s="62" t="s">
        <v>63</v>
      </c>
      <c r="D17" s="63" t="s">
        <v>45</v>
      </c>
      <c r="E17" s="61">
        <v>1</v>
      </c>
      <c r="F17" s="64">
        <f t="shared" si="0"/>
        <v>1380</v>
      </c>
      <c r="G17" s="64">
        <f t="shared" si="1"/>
        <v>1380</v>
      </c>
      <c r="H17" s="61">
        <v>1</v>
      </c>
      <c r="I17" s="64">
        <v>1076.19</v>
      </c>
      <c r="J17" s="64">
        <f t="shared" si="2"/>
        <v>1076.19</v>
      </c>
      <c r="K17" s="61">
        <v>1</v>
      </c>
      <c r="L17" s="64">
        <v>1380</v>
      </c>
      <c r="M17" s="64">
        <f t="shared" si="3"/>
        <v>1380</v>
      </c>
      <c r="N17" s="61">
        <v>1</v>
      </c>
      <c r="O17" s="64">
        <v>1407.6</v>
      </c>
      <c r="P17" s="64">
        <f t="shared" si="4"/>
        <v>1407.6</v>
      </c>
      <c r="Q17" s="61">
        <v>1</v>
      </c>
      <c r="R17" s="64">
        <v>1422</v>
      </c>
      <c r="S17" s="64">
        <f t="shared" si="5"/>
        <v>1422</v>
      </c>
    </row>
    <row r="18" spans="1:19" s="30" customFormat="1" ht="76.5" x14ac:dyDescent="0.25">
      <c r="A18" s="67">
        <v>13</v>
      </c>
      <c r="B18" s="68" t="s">
        <v>81</v>
      </c>
      <c r="C18" s="62" t="s">
        <v>64</v>
      </c>
      <c r="D18" s="63" t="s">
        <v>45</v>
      </c>
      <c r="E18" s="61">
        <v>1</v>
      </c>
      <c r="F18" s="64">
        <f t="shared" si="0"/>
        <v>2050.8000000000002</v>
      </c>
      <c r="G18" s="64">
        <f t="shared" si="1"/>
        <v>2050.8000000000002</v>
      </c>
      <c r="H18" s="61">
        <v>1</v>
      </c>
      <c r="I18" s="64">
        <v>1672.75</v>
      </c>
      <c r="J18" s="64">
        <f t="shared" si="2"/>
        <v>1672.75</v>
      </c>
      <c r="K18" s="61">
        <v>1</v>
      </c>
      <c r="L18" s="64">
        <v>2050.8000000000002</v>
      </c>
      <c r="M18" s="64">
        <f t="shared" si="3"/>
        <v>2050.8000000000002</v>
      </c>
      <c r="N18" s="61">
        <v>1</v>
      </c>
      <c r="O18" s="64">
        <v>2091.6</v>
      </c>
      <c r="P18" s="64">
        <f t="shared" si="4"/>
        <v>2091.6</v>
      </c>
      <c r="Q18" s="61">
        <v>1</v>
      </c>
      <c r="R18" s="64">
        <v>2112</v>
      </c>
      <c r="S18" s="64">
        <f t="shared" si="5"/>
        <v>2112</v>
      </c>
    </row>
    <row r="19" spans="1:19" s="30" customFormat="1" x14ac:dyDescent="0.25">
      <c r="A19" s="67">
        <v>14</v>
      </c>
      <c r="B19" s="68" t="s">
        <v>83</v>
      </c>
      <c r="C19" s="62" t="s">
        <v>65</v>
      </c>
      <c r="D19" s="63" t="s">
        <v>45</v>
      </c>
      <c r="E19" s="61">
        <v>1</v>
      </c>
      <c r="F19" s="64">
        <f t="shared" si="0"/>
        <v>2086.8000000000002</v>
      </c>
      <c r="G19" s="64">
        <f t="shared" si="1"/>
        <v>2086.8000000000002</v>
      </c>
      <c r="H19" s="61">
        <v>1</v>
      </c>
      <c r="I19" s="64">
        <v>2095.5100000000002</v>
      </c>
      <c r="J19" s="64">
        <f t="shared" si="2"/>
        <v>2095.5100000000002</v>
      </c>
      <c r="K19" s="61">
        <v>1</v>
      </c>
      <c r="L19" s="64">
        <v>2086.8000000000002</v>
      </c>
      <c r="M19" s="64">
        <f t="shared" si="3"/>
        <v>2086.8000000000002</v>
      </c>
      <c r="N19" s="61">
        <v>1</v>
      </c>
      <c r="O19" s="64">
        <v>2128.8000000000002</v>
      </c>
      <c r="P19" s="64">
        <f t="shared" si="4"/>
        <v>2128.8000000000002</v>
      </c>
      <c r="Q19" s="61">
        <v>1</v>
      </c>
      <c r="R19" s="64">
        <v>2149.1999999999998</v>
      </c>
      <c r="S19" s="64">
        <f t="shared" si="5"/>
        <v>2149.1999999999998</v>
      </c>
    </row>
    <row r="20" spans="1:19" s="30" customFormat="1" ht="76.5" x14ac:dyDescent="0.25">
      <c r="A20" s="67">
        <v>15</v>
      </c>
      <c r="B20" s="68" t="s">
        <v>89</v>
      </c>
      <c r="C20" s="62" t="s">
        <v>66</v>
      </c>
      <c r="D20" s="63" t="s">
        <v>45</v>
      </c>
      <c r="E20" s="61">
        <v>1</v>
      </c>
      <c r="F20" s="64">
        <f t="shared" si="0"/>
        <v>3523.2</v>
      </c>
      <c r="G20" s="64">
        <f t="shared" si="1"/>
        <v>3523.2</v>
      </c>
      <c r="H20" s="61">
        <v>1</v>
      </c>
      <c r="I20" s="64">
        <v>847.67</v>
      </c>
      <c r="J20" s="64">
        <f t="shared" si="2"/>
        <v>847.67</v>
      </c>
      <c r="K20" s="61">
        <v>1</v>
      </c>
      <c r="L20" s="64">
        <v>3523.2</v>
      </c>
      <c r="M20" s="64">
        <f t="shared" si="3"/>
        <v>3523.2</v>
      </c>
      <c r="N20" s="61">
        <v>1</v>
      </c>
      <c r="O20" s="64">
        <v>3594</v>
      </c>
      <c r="P20" s="64">
        <f t="shared" si="4"/>
        <v>3594</v>
      </c>
      <c r="Q20" s="61">
        <v>1</v>
      </c>
      <c r="R20" s="64">
        <v>3628.8</v>
      </c>
      <c r="S20" s="64">
        <f t="shared" si="5"/>
        <v>3628.8</v>
      </c>
    </row>
    <row r="21" spans="1:19" s="30" customFormat="1" ht="229.5" x14ac:dyDescent="0.25">
      <c r="A21" s="67">
        <v>16</v>
      </c>
      <c r="B21" s="68" t="s">
        <v>84</v>
      </c>
      <c r="C21" s="62" t="s">
        <v>67</v>
      </c>
      <c r="D21" s="63" t="s">
        <v>45</v>
      </c>
      <c r="E21" s="61">
        <v>1</v>
      </c>
      <c r="F21" s="64">
        <f t="shared" si="0"/>
        <v>4430.3999999999996</v>
      </c>
      <c r="G21" s="64">
        <f t="shared" si="1"/>
        <v>4430.3999999999996</v>
      </c>
      <c r="H21" s="61">
        <v>1</v>
      </c>
      <c r="I21" s="64">
        <v>3010.54</v>
      </c>
      <c r="J21" s="64">
        <f t="shared" si="2"/>
        <v>3010.54</v>
      </c>
      <c r="K21" s="61">
        <v>1</v>
      </c>
      <c r="L21" s="64">
        <v>4430.3999999999996</v>
      </c>
      <c r="M21" s="64">
        <f t="shared" si="3"/>
        <v>4430.3999999999996</v>
      </c>
      <c r="N21" s="61">
        <v>1</v>
      </c>
      <c r="O21" s="64">
        <v>4519.2</v>
      </c>
      <c r="P21" s="64">
        <f t="shared" si="4"/>
        <v>4519.2</v>
      </c>
      <c r="Q21" s="61">
        <v>1</v>
      </c>
      <c r="R21" s="64">
        <v>4563.6000000000004</v>
      </c>
      <c r="S21" s="64">
        <f t="shared" si="5"/>
        <v>4563.6000000000004</v>
      </c>
    </row>
    <row r="22" spans="1:19" s="30" customFormat="1" ht="216.75" x14ac:dyDescent="0.25">
      <c r="A22" s="67">
        <v>17</v>
      </c>
      <c r="B22" s="68" t="s">
        <v>85</v>
      </c>
      <c r="C22" s="62" t="s">
        <v>68</v>
      </c>
      <c r="D22" s="63" t="s">
        <v>45</v>
      </c>
      <c r="E22" s="61">
        <v>1</v>
      </c>
      <c r="F22" s="64">
        <f t="shared" si="0"/>
        <v>6316.8</v>
      </c>
      <c r="G22" s="64">
        <f t="shared" si="1"/>
        <v>6316.8</v>
      </c>
      <c r="H22" s="61">
        <v>1</v>
      </c>
      <c r="I22" s="64">
        <v>3113.59</v>
      </c>
      <c r="J22" s="64">
        <f t="shared" si="2"/>
        <v>3113.59</v>
      </c>
      <c r="K22" s="61">
        <v>1</v>
      </c>
      <c r="L22" s="64">
        <v>6316.8</v>
      </c>
      <c r="M22" s="64">
        <f t="shared" si="3"/>
        <v>6316.8</v>
      </c>
      <c r="N22" s="61">
        <v>1</v>
      </c>
      <c r="O22" s="64">
        <v>6442.8</v>
      </c>
      <c r="P22" s="64">
        <f t="shared" si="4"/>
        <v>6442.8</v>
      </c>
      <c r="Q22" s="61">
        <v>1</v>
      </c>
      <c r="R22" s="64">
        <v>6506.4</v>
      </c>
      <c r="S22" s="64">
        <f t="shared" si="5"/>
        <v>6506.4</v>
      </c>
    </row>
    <row r="23" spans="1:19" s="30" customFormat="1" ht="204" x14ac:dyDescent="0.25">
      <c r="A23" s="67">
        <v>18</v>
      </c>
      <c r="B23" s="68" t="s">
        <v>86</v>
      </c>
      <c r="C23" s="62" t="s">
        <v>69</v>
      </c>
      <c r="D23" s="63" t="s">
        <v>45</v>
      </c>
      <c r="E23" s="61">
        <v>1</v>
      </c>
      <c r="F23" s="64">
        <f t="shared" si="0"/>
        <v>4729.2</v>
      </c>
      <c r="G23" s="64">
        <f t="shared" si="1"/>
        <v>4729.2</v>
      </c>
      <c r="H23" s="61">
        <v>1</v>
      </c>
      <c r="I23" s="64">
        <v>2639.94</v>
      </c>
      <c r="J23" s="64">
        <f t="shared" si="2"/>
        <v>2639.94</v>
      </c>
      <c r="K23" s="61">
        <v>1</v>
      </c>
      <c r="L23" s="64">
        <v>4729.2</v>
      </c>
      <c r="M23" s="64">
        <f t="shared" si="3"/>
        <v>4729.2</v>
      </c>
      <c r="N23" s="61">
        <v>1</v>
      </c>
      <c r="O23" s="64">
        <v>4824</v>
      </c>
      <c r="P23" s="64">
        <f t="shared" si="4"/>
        <v>4824</v>
      </c>
      <c r="Q23" s="61">
        <v>1</v>
      </c>
      <c r="R23" s="64">
        <v>4870.8</v>
      </c>
      <c r="S23" s="64">
        <f t="shared" si="5"/>
        <v>4870.8</v>
      </c>
    </row>
    <row r="24" spans="1:19" s="30" customFormat="1" ht="229.5" x14ac:dyDescent="0.25">
      <c r="A24" s="67">
        <v>19</v>
      </c>
      <c r="B24" s="68" t="s">
        <v>87</v>
      </c>
      <c r="C24" s="62" t="s">
        <v>70</v>
      </c>
      <c r="D24" s="63" t="s">
        <v>45</v>
      </c>
      <c r="E24" s="61">
        <v>1</v>
      </c>
      <c r="F24" s="64">
        <f t="shared" si="0"/>
        <v>6255.6</v>
      </c>
      <c r="G24" s="64">
        <f t="shared" si="1"/>
        <v>6255.6</v>
      </c>
      <c r="H24" s="61">
        <v>1</v>
      </c>
      <c r="I24" s="64">
        <v>2639.94</v>
      </c>
      <c r="J24" s="64">
        <f t="shared" si="2"/>
        <v>2639.94</v>
      </c>
      <c r="K24" s="61">
        <v>1</v>
      </c>
      <c r="L24" s="64">
        <v>6255.6</v>
      </c>
      <c r="M24" s="64">
        <f t="shared" si="3"/>
        <v>6255.6</v>
      </c>
      <c r="N24" s="61">
        <v>1</v>
      </c>
      <c r="O24" s="64">
        <v>6380.4</v>
      </c>
      <c r="P24" s="64">
        <f t="shared" si="4"/>
        <v>6380.4</v>
      </c>
      <c r="Q24" s="61">
        <v>1</v>
      </c>
      <c r="R24" s="64">
        <v>6442.8</v>
      </c>
      <c r="S24" s="64">
        <f t="shared" si="5"/>
        <v>6442.8</v>
      </c>
    </row>
    <row r="25" spans="1:19" s="30" customFormat="1" ht="89.25" x14ac:dyDescent="0.25">
      <c r="A25" s="67">
        <v>20</v>
      </c>
      <c r="B25" s="68" t="s">
        <v>88</v>
      </c>
      <c r="C25" s="62" t="s">
        <v>71</v>
      </c>
      <c r="D25" s="63" t="s">
        <v>45</v>
      </c>
      <c r="E25" s="61">
        <v>1</v>
      </c>
      <c r="F25" s="64">
        <f t="shared" si="0"/>
        <v>22038</v>
      </c>
      <c r="G25" s="64">
        <f t="shared" si="1"/>
        <v>22038</v>
      </c>
      <c r="H25" s="61">
        <v>1</v>
      </c>
      <c r="I25" s="64">
        <v>13247.53</v>
      </c>
      <c r="J25" s="64">
        <f t="shared" si="2"/>
        <v>13247.53</v>
      </c>
      <c r="K25" s="61">
        <v>1</v>
      </c>
      <c r="L25" s="64">
        <v>22038</v>
      </c>
      <c r="M25" s="64">
        <f t="shared" si="3"/>
        <v>22038</v>
      </c>
      <c r="N25" s="61">
        <v>1</v>
      </c>
      <c r="O25" s="64">
        <v>22478.400000000001</v>
      </c>
      <c r="P25" s="64">
        <f t="shared" si="4"/>
        <v>22478.400000000001</v>
      </c>
      <c r="Q25" s="61">
        <v>1</v>
      </c>
      <c r="R25" s="64">
        <v>22699.200000000001</v>
      </c>
      <c r="S25" s="64">
        <f t="shared" si="5"/>
        <v>22699.200000000001</v>
      </c>
    </row>
    <row r="26" spans="1:19" s="30" customFormat="1" ht="76.5" x14ac:dyDescent="0.25">
      <c r="A26" s="67">
        <v>21</v>
      </c>
      <c r="B26" s="69" t="s">
        <v>88</v>
      </c>
      <c r="C26" s="62" t="s">
        <v>72</v>
      </c>
      <c r="D26" s="63" t="s">
        <v>45</v>
      </c>
      <c r="E26" s="61">
        <v>1</v>
      </c>
      <c r="F26" s="64">
        <f t="shared" si="0"/>
        <v>21594</v>
      </c>
      <c r="G26" s="64">
        <f t="shared" si="1"/>
        <v>21594</v>
      </c>
      <c r="H26" s="61">
        <v>1</v>
      </c>
      <c r="I26" s="64">
        <v>13247.53</v>
      </c>
      <c r="J26" s="64">
        <f t="shared" si="2"/>
        <v>13247.53</v>
      </c>
      <c r="K26" s="61">
        <v>1</v>
      </c>
      <c r="L26" s="64">
        <v>21594</v>
      </c>
      <c r="M26" s="64">
        <f t="shared" si="3"/>
        <v>21594</v>
      </c>
      <c r="N26" s="61">
        <v>1</v>
      </c>
      <c r="O26" s="64">
        <v>22026</v>
      </c>
      <c r="P26" s="64">
        <f t="shared" si="4"/>
        <v>22026</v>
      </c>
      <c r="Q26" s="61">
        <v>1</v>
      </c>
      <c r="R26" s="64">
        <v>22242</v>
      </c>
      <c r="S26" s="64">
        <f t="shared" si="5"/>
        <v>22242</v>
      </c>
    </row>
    <row r="27" spans="1:19" s="33" customFormat="1" ht="14.25" x14ac:dyDescent="0.25">
      <c r="A27" s="82" t="s">
        <v>12</v>
      </c>
      <c r="B27" s="83"/>
      <c r="C27" s="84"/>
      <c r="D27" s="20"/>
      <c r="E27" s="46">
        <f>SUM(E6:E26)</f>
        <v>21</v>
      </c>
      <c r="F27" s="46"/>
      <c r="G27" s="46">
        <f>M27</f>
        <v>281423</v>
      </c>
      <c r="H27" s="46">
        <f>SUM(H6:H26)</f>
        <v>21</v>
      </c>
      <c r="I27" s="46"/>
      <c r="J27" s="46">
        <f>J29-J28</f>
        <v>178655.22499999998</v>
      </c>
      <c r="K27" s="46">
        <f>SUM(K6:K26)</f>
        <v>21</v>
      </c>
      <c r="L27" s="46"/>
      <c r="M27" s="46">
        <f>M29-M28</f>
        <v>281423</v>
      </c>
      <c r="N27" s="46">
        <f>SUM(N6:N26)</f>
        <v>21</v>
      </c>
      <c r="O27" s="46"/>
      <c r="P27" s="46">
        <f>P29-P28</f>
        <v>287050</v>
      </c>
      <c r="Q27" s="46">
        <f>SUM(Q6:Q26)</f>
        <v>21</v>
      </c>
      <c r="R27" s="46"/>
      <c r="S27" s="46">
        <f>S29-S28</f>
        <v>289866</v>
      </c>
    </row>
    <row r="28" spans="1:19" s="35" customFormat="1" x14ac:dyDescent="0.25">
      <c r="A28" s="82" t="s">
        <v>13</v>
      </c>
      <c r="B28" s="83"/>
      <c r="C28" s="84"/>
      <c r="D28" s="34"/>
      <c r="E28" s="34"/>
      <c r="F28" s="34"/>
      <c r="G28" s="34">
        <f>G29/1.2*0.2</f>
        <v>56284.600000000006</v>
      </c>
      <c r="H28" s="34"/>
      <c r="I28" s="34"/>
      <c r="J28" s="34">
        <f t="shared" ref="J28" si="6">J29/1.2*0.2</f>
        <v>35731.045000000006</v>
      </c>
      <c r="K28" s="34"/>
      <c r="L28" s="34"/>
      <c r="M28" s="34">
        <v>56284.6</v>
      </c>
      <c r="N28" s="34"/>
      <c r="O28" s="34"/>
      <c r="P28" s="34">
        <f t="shared" ref="P28:S28" si="7">P29/1.2*0.2</f>
        <v>57410</v>
      </c>
      <c r="Q28" s="34"/>
      <c r="R28" s="34"/>
      <c r="S28" s="34">
        <f t="shared" si="7"/>
        <v>57973.200000000004</v>
      </c>
    </row>
    <row r="29" spans="1:19" s="35" customFormat="1" x14ac:dyDescent="0.25">
      <c r="A29" s="82" t="s">
        <v>3</v>
      </c>
      <c r="B29" s="83"/>
      <c r="C29" s="84"/>
      <c r="D29" s="22"/>
      <c r="E29" s="22"/>
      <c r="F29" s="22"/>
      <c r="G29" s="22">
        <f>G27*1.2</f>
        <v>337707.6</v>
      </c>
      <c r="H29" s="22"/>
      <c r="I29" s="22"/>
      <c r="J29" s="22">
        <f>SUM(J6:J26)</f>
        <v>214386.27</v>
      </c>
      <c r="K29" s="22"/>
      <c r="L29" s="22"/>
      <c r="M29" s="22">
        <f>SUM(M6:M26)</f>
        <v>337707.6</v>
      </c>
      <c r="N29" s="22"/>
      <c r="O29" s="22"/>
      <c r="P29" s="22">
        <f>SUM(P6:P26)</f>
        <v>344460</v>
      </c>
      <c r="Q29" s="22"/>
      <c r="R29" s="22"/>
      <c r="S29" s="22">
        <f>SUM(S6:S26)</f>
        <v>347839.2</v>
      </c>
    </row>
    <row r="30" spans="1:19" ht="9" customHeight="1" x14ac:dyDescent="0.25"/>
    <row r="31" spans="1:19" x14ac:dyDescent="0.25">
      <c r="B31" s="85" t="s">
        <v>8</v>
      </c>
      <c r="C31" s="85"/>
      <c r="D31" s="85"/>
      <c r="E31" s="85"/>
      <c r="F31" s="85"/>
      <c r="G31" s="85"/>
      <c r="H31" s="85"/>
      <c r="I31" s="85"/>
      <c r="J31" s="85"/>
      <c r="K31" s="55"/>
      <c r="L31" s="55"/>
      <c r="M31" s="55"/>
      <c r="N31" s="74"/>
      <c r="O31" s="74"/>
      <c r="P31" s="74"/>
      <c r="Q31" s="74"/>
      <c r="R31" s="74"/>
      <c r="S31" s="74"/>
    </row>
    <row r="32" spans="1:19" x14ac:dyDescent="0.25">
      <c r="B32" s="24" t="s">
        <v>95</v>
      </c>
      <c r="C32" s="55"/>
      <c r="D32" s="55"/>
      <c r="E32" s="55"/>
      <c r="F32" s="55"/>
      <c r="G32" s="55"/>
      <c r="H32" s="55"/>
      <c r="I32" s="71"/>
      <c r="J32" s="55"/>
      <c r="K32" s="55"/>
      <c r="L32" s="55"/>
      <c r="M32" s="55"/>
      <c r="N32" s="74"/>
      <c r="O32" s="74"/>
      <c r="P32" s="74"/>
      <c r="Q32" s="74"/>
      <c r="R32" s="74"/>
      <c r="S32" s="74"/>
    </row>
    <row r="33" spans="1:21" x14ac:dyDescent="0.25">
      <c r="B33" s="86" t="s">
        <v>14</v>
      </c>
      <c r="C33" s="86"/>
      <c r="D33" s="86"/>
      <c r="E33" s="86"/>
      <c r="F33" s="86"/>
      <c r="G33" s="86"/>
      <c r="H33" s="86"/>
      <c r="I33" s="86"/>
      <c r="J33" s="86"/>
      <c r="K33" s="54"/>
      <c r="L33" s="54"/>
      <c r="M33" s="54"/>
      <c r="N33" s="75"/>
      <c r="O33" s="75"/>
      <c r="P33" s="75"/>
      <c r="Q33" s="75"/>
      <c r="R33" s="75"/>
      <c r="S33" s="75"/>
    </row>
    <row r="34" spans="1:21" ht="15" customHeight="1" x14ac:dyDescent="0.25">
      <c r="B34" s="1" t="s">
        <v>15</v>
      </c>
      <c r="C34" s="1"/>
      <c r="E34" s="13"/>
      <c r="F34" s="13"/>
      <c r="G34" s="1"/>
      <c r="R34" s="1"/>
      <c r="S34" s="1"/>
    </row>
    <row r="35" spans="1:21" ht="13.5" customHeight="1" x14ac:dyDescent="0.25">
      <c r="C35" s="1"/>
      <c r="E35" s="13"/>
      <c r="F35" s="13"/>
      <c r="G35" s="1"/>
      <c r="R35" s="1"/>
      <c r="S35" s="1"/>
    </row>
    <row r="36" spans="1:21" ht="15.75" customHeight="1" x14ac:dyDescent="0.25">
      <c r="E36" s="2"/>
      <c r="G36" s="1"/>
      <c r="R36" s="1"/>
      <c r="S36" s="1"/>
    </row>
    <row r="37" spans="1:21" s="7" customFormat="1" x14ac:dyDescent="0.25">
      <c r="A37" s="1"/>
      <c r="B37" s="87" t="s">
        <v>28</v>
      </c>
      <c r="C37" s="87"/>
      <c r="D37" s="87"/>
      <c r="E37" s="87"/>
      <c r="F37" s="87"/>
      <c r="G37" s="87"/>
      <c r="H37" s="1"/>
      <c r="I37" s="29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21" s="7" customFormat="1" x14ac:dyDescent="0.25">
      <c r="A38" s="1"/>
      <c r="B38" s="1"/>
      <c r="C38" s="1"/>
      <c r="D38" s="1"/>
      <c r="E38" s="13"/>
      <c r="F38" s="13"/>
      <c r="G38" s="1"/>
      <c r="H38" s="1"/>
      <c r="I38" s="29"/>
      <c r="J38" s="1"/>
      <c r="K38" s="1"/>
      <c r="L38" s="1"/>
      <c r="M38" s="1"/>
      <c r="N38" s="3"/>
      <c r="O38" s="3"/>
      <c r="P38" s="56"/>
      <c r="Q38" s="56"/>
      <c r="R38" s="70"/>
      <c r="S38" s="9"/>
    </row>
    <row r="39" spans="1:21" s="7" customFormat="1" x14ac:dyDescent="0.25">
      <c r="A39" s="1"/>
      <c r="B39" s="88" t="s">
        <v>46</v>
      </c>
      <c r="C39" s="88"/>
      <c r="D39" s="88"/>
      <c r="E39" s="88"/>
      <c r="F39" s="88"/>
      <c r="G39" s="88"/>
      <c r="H39" s="1"/>
      <c r="I39" s="29"/>
      <c r="J39" s="1"/>
      <c r="K39" s="1"/>
      <c r="L39" s="13" t="s">
        <v>47</v>
      </c>
      <c r="M39" s="1"/>
      <c r="N39" s="59"/>
      <c r="O39" s="59"/>
      <c r="P39" s="56"/>
      <c r="Q39" s="56"/>
      <c r="R39" s="70"/>
      <c r="S39" s="9"/>
    </row>
    <row r="40" spans="1:21" s="7" customFormat="1" x14ac:dyDescent="0.25">
      <c r="A40" s="1"/>
      <c r="B40" s="1"/>
      <c r="C40" s="4"/>
      <c r="D40" s="1"/>
      <c r="E40" s="2"/>
      <c r="F40" s="2"/>
      <c r="G40" s="1"/>
      <c r="H40" s="1"/>
      <c r="I40" s="29"/>
      <c r="J40" s="1"/>
      <c r="K40" s="1"/>
      <c r="L40" s="1"/>
      <c r="M40" s="1"/>
      <c r="N40" s="59"/>
      <c r="O40" s="59"/>
      <c r="P40" s="56"/>
      <c r="Q40" s="56"/>
      <c r="R40" s="70"/>
      <c r="S40" s="9"/>
    </row>
    <row r="41" spans="1:21" s="7" customFormat="1" x14ac:dyDescent="0.25">
      <c r="A41" s="1"/>
      <c r="B41" s="5" t="s">
        <v>30</v>
      </c>
      <c r="C41" s="4"/>
      <c r="D41" s="1"/>
      <c r="E41" s="2"/>
      <c r="F41" s="2"/>
      <c r="G41" s="1"/>
      <c r="H41" s="1"/>
      <c r="I41" s="29"/>
      <c r="J41" s="1"/>
      <c r="K41" s="1"/>
      <c r="L41" s="1"/>
      <c r="M41" s="1"/>
      <c r="N41" s="59"/>
      <c r="O41" s="59"/>
      <c r="P41" s="56"/>
      <c r="Q41" s="56"/>
      <c r="R41" s="70"/>
      <c r="S41" s="9"/>
    </row>
    <row r="42" spans="1:21" s="7" customFormat="1" x14ac:dyDescent="0.25">
      <c r="A42" s="1"/>
      <c r="B42" s="1"/>
      <c r="C42" s="4"/>
      <c r="D42" s="1"/>
      <c r="E42" s="2"/>
      <c r="F42" s="2"/>
      <c r="G42" s="1"/>
      <c r="H42" s="1"/>
      <c r="I42" s="29"/>
      <c r="J42" s="1"/>
      <c r="K42" s="1"/>
      <c r="L42" s="1"/>
      <c r="M42" s="1"/>
      <c r="N42" s="59"/>
      <c r="O42" s="59"/>
      <c r="P42" s="56"/>
      <c r="Q42" s="56"/>
      <c r="R42" s="70"/>
      <c r="S42" s="9"/>
    </row>
    <row r="43" spans="1:21" s="7" customFormat="1" x14ac:dyDescent="0.25">
      <c r="A43" s="1"/>
      <c r="B43" s="1" t="s">
        <v>48</v>
      </c>
      <c r="C43" s="4"/>
      <c r="D43" s="1"/>
      <c r="E43" s="2"/>
      <c r="F43" s="2"/>
      <c r="G43" s="1"/>
      <c r="H43" s="1"/>
      <c r="I43" s="29"/>
      <c r="J43" s="66"/>
      <c r="K43" s="2" t="s">
        <v>43</v>
      </c>
      <c r="L43" s="66"/>
      <c r="M43" s="1" t="s">
        <v>49</v>
      </c>
      <c r="N43" s="65"/>
      <c r="O43" s="65"/>
      <c r="P43" s="65"/>
      <c r="Q43" s="65"/>
      <c r="R43" s="70"/>
      <c r="S43" s="9"/>
    </row>
    <row r="44" spans="1:21" s="7" customFormat="1" x14ac:dyDescent="0.25">
      <c r="A44" s="1"/>
      <c r="B44" s="59"/>
      <c r="C44" s="59"/>
      <c r="D44" s="59"/>
      <c r="E44" s="59"/>
      <c r="F44" s="59"/>
      <c r="G44" s="59"/>
      <c r="H44" s="59"/>
      <c r="I44" s="72"/>
      <c r="J44" s="59"/>
      <c r="K44" s="59"/>
      <c r="L44" s="59"/>
      <c r="M44" s="59"/>
      <c r="N44" s="59"/>
      <c r="O44" s="59"/>
      <c r="P44" s="56"/>
      <c r="Q44" s="56"/>
      <c r="R44" s="70"/>
      <c r="S44" s="9"/>
    </row>
    <row r="45" spans="1:21" s="7" customFormat="1" x14ac:dyDescent="0.25">
      <c r="A45" s="1"/>
      <c r="B45" s="56"/>
      <c r="C45" s="56"/>
      <c r="D45" s="56"/>
      <c r="E45" s="56"/>
      <c r="F45" s="56"/>
      <c r="G45" s="56"/>
      <c r="H45" s="56"/>
      <c r="I45" s="72"/>
      <c r="J45" s="56"/>
      <c r="K45" s="56"/>
      <c r="L45" s="56"/>
      <c r="M45" s="56"/>
      <c r="N45" s="56"/>
      <c r="O45" s="56"/>
      <c r="P45" s="56"/>
      <c r="Q45" s="56"/>
      <c r="R45" s="70"/>
      <c r="S45" s="9"/>
    </row>
    <row r="46" spans="1:21" s="7" customFormat="1" ht="15" customHeight="1" x14ac:dyDescent="0.25">
      <c r="A46" s="1"/>
      <c r="B46" s="94" t="s">
        <v>42</v>
      </c>
      <c r="C46" s="94"/>
      <c r="D46" s="94"/>
      <c r="E46" s="94"/>
      <c r="F46" s="94"/>
      <c r="G46" s="94"/>
      <c r="H46" s="94"/>
      <c r="I46" s="94"/>
      <c r="J46" s="94"/>
      <c r="K46" s="76"/>
      <c r="L46" s="13" t="s">
        <v>44</v>
      </c>
      <c r="M46" s="77"/>
      <c r="N46" s="3"/>
      <c r="O46" s="3"/>
      <c r="P46" s="56"/>
      <c r="Q46" s="56"/>
      <c r="R46" s="70"/>
      <c r="S46" s="9"/>
    </row>
    <row r="47" spans="1:21" s="7" customFormat="1" ht="15" customHeight="1" x14ac:dyDescent="0.25">
      <c r="B47" s="15" t="s">
        <v>4</v>
      </c>
      <c r="C47" s="15"/>
      <c r="D47" s="15"/>
      <c r="E47" s="16"/>
      <c r="F47" s="16"/>
      <c r="I47" s="70"/>
      <c r="N47" s="9"/>
      <c r="O47" s="9"/>
      <c r="P47" s="9"/>
      <c r="Q47" s="9"/>
      <c r="R47" s="70"/>
      <c r="S47" s="9"/>
    </row>
    <row r="48" spans="1:21" s="8" customFormat="1" ht="42" customHeight="1" x14ac:dyDescent="0.25">
      <c r="A48" s="18"/>
      <c r="B48" s="78" t="s">
        <v>91</v>
      </c>
      <c r="C48" s="78"/>
      <c r="D48" s="78"/>
      <c r="E48" s="78"/>
      <c r="F48" s="78"/>
      <c r="G48" s="78"/>
      <c r="H48" s="78"/>
      <c r="I48" s="73"/>
      <c r="J48" s="28"/>
      <c r="K48" s="28"/>
      <c r="L48" s="28"/>
      <c r="M48" s="78" t="s">
        <v>17</v>
      </c>
      <c r="N48" s="78"/>
      <c r="O48" s="78"/>
      <c r="P48" s="27"/>
      <c r="Q48" s="78"/>
      <c r="R48" s="78"/>
      <c r="S48" s="78"/>
      <c r="T48" s="27"/>
      <c r="U48" s="27"/>
    </row>
    <row r="49" spans="1:17" x14ac:dyDescent="0.25">
      <c r="A49" s="7"/>
      <c r="B49" s="10"/>
      <c r="C49" s="14"/>
      <c r="D49" s="10"/>
      <c r="E49" s="11"/>
      <c r="F49" s="12"/>
      <c r="G49" s="7"/>
      <c r="H49" s="7"/>
      <c r="I49" s="70"/>
      <c r="J49" s="7"/>
      <c r="K49" s="7"/>
      <c r="L49" s="7"/>
      <c r="M49" s="7"/>
      <c r="N49" s="9"/>
      <c r="O49" s="9"/>
      <c r="P49" s="9"/>
      <c r="Q49" s="9"/>
    </row>
    <row r="50" spans="1:17" x14ac:dyDescent="0.25">
      <c r="E50" s="2"/>
      <c r="G50" s="1"/>
      <c r="N50" s="8"/>
      <c r="O50" s="8"/>
      <c r="P50" s="8"/>
      <c r="Q50" s="8"/>
    </row>
    <row r="51" spans="1:17" x14ac:dyDescent="0.25">
      <c r="E51" s="2"/>
      <c r="G51" s="1"/>
      <c r="N51" s="8"/>
      <c r="O51" s="8"/>
      <c r="P51" s="8"/>
      <c r="Q51" s="8"/>
    </row>
  </sheetData>
  <mergeCells count="22">
    <mergeCell ref="B48:H48"/>
    <mergeCell ref="Q48:S48"/>
    <mergeCell ref="Q4:S4"/>
    <mergeCell ref="A27:C27"/>
    <mergeCell ref="A28:C28"/>
    <mergeCell ref="A29:C29"/>
    <mergeCell ref="B31:J31"/>
    <mergeCell ref="B33:J33"/>
    <mergeCell ref="B37:G37"/>
    <mergeCell ref="B39:G39"/>
    <mergeCell ref="M48:O48"/>
    <mergeCell ref="B46:J46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rowBreaks count="1" manualBreakCount="1">
    <brk id="24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Свод</vt:lpstr>
      <vt:lpstr>ВР</vt:lpstr>
      <vt:lpstr>ЛП</vt:lpstr>
      <vt:lpstr>ОР</vt:lpstr>
      <vt:lpstr>СМ</vt:lpstr>
      <vt:lpstr>ТМ</vt:lpstr>
      <vt:lpstr>ТВ</vt:lpstr>
      <vt:lpstr>ЯР</vt:lpstr>
      <vt:lpstr>ВР!Область_печати</vt:lpstr>
      <vt:lpstr>ЛП!Область_печати</vt:lpstr>
      <vt:lpstr>ОР!Область_печати</vt:lpstr>
      <vt:lpstr>Свод!Область_печати</vt:lpstr>
      <vt:lpstr>СМ!Область_печати</vt:lpstr>
      <vt:lpstr>ТВ!Область_печати</vt:lpstr>
      <vt:lpstr>ТМ!Область_печати</vt:lpstr>
      <vt:lpstr>ЯР!Область_печати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Охрана труда</cp:lastModifiedBy>
  <cp:lastPrinted>2025-06-30T11:04:02Z</cp:lastPrinted>
  <dcterms:created xsi:type="dcterms:W3CDTF">2014-06-26T05:52:50Z</dcterms:created>
  <dcterms:modified xsi:type="dcterms:W3CDTF">2025-06-30T11:04:04Z</dcterms:modified>
</cp:coreProperties>
</file>